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1895" activeTab="2"/>
  </bookViews>
  <sheets>
    <sheet name="charakteristika" sheetId="1" r:id="rId1"/>
    <sheet name="impedance" sheetId="2" r:id="rId2"/>
    <sheet name="citlivost" sheetId="3" r:id="rId3"/>
    <sheet name="data" sheetId="4" r:id="rId4"/>
  </sheets>
  <definedNames>
    <definedName name="Cst1">'data'!$R$3</definedName>
    <definedName name="Cvy1">'data'!$AA$3</definedName>
    <definedName name="fzakl">'data'!$E$3</definedName>
    <definedName name="Chl1">'data'!$K$3</definedName>
    <definedName name="Lh1">'data'!$J$3</definedName>
    <definedName name="Lhl1">'data'!$J$3</definedName>
    <definedName name="Lst1">'data'!$S$3</definedName>
    <definedName name="Lvy1">'data'!$Z$3</definedName>
    <definedName name="Zhl">'data'!$F$3</definedName>
    <definedName name="Zst">'data'!$N$3</definedName>
    <definedName name="Zvy">'data'!$V$3</definedName>
  </definedNames>
  <calcPr fullCalcOnLoad="1"/>
</workbook>
</file>

<file path=xl/sharedStrings.xml><?xml version="1.0" encoding="utf-8"?>
<sst xmlns="http://schemas.openxmlformats.org/spreadsheetml/2006/main" count="42" uniqueCount="26">
  <si>
    <t>XL1</t>
  </si>
  <si>
    <t>XC1</t>
  </si>
  <si>
    <t>Zv</t>
  </si>
  <si>
    <t>Upart</t>
  </si>
  <si>
    <t>Ipart</t>
  </si>
  <si>
    <t>Ppart</t>
  </si>
  <si>
    <t>hloubky</t>
  </si>
  <si>
    <t>středy</t>
  </si>
  <si>
    <t>XL2</t>
  </si>
  <si>
    <t>výšky</t>
  </si>
  <si>
    <t>Z celková</t>
  </si>
  <si>
    <t>kmitočet</t>
  </si>
  <si>
    <t>P celkový</t>
  </si>
  <si>
    <t>citlivost</t>
  </si>
  <si>
    <t>Lhl1[mH]</t>
  </si>
  <si>
    <t>Chl1[uF]</t>
  </si>
  <si>
    <t>Zhl[ohm]</t>
  </si>
  <si>
    <t>Cst1[uF]</t>
  </si>
  <si>
    <t>Lst1[mH]</t>
  </si>
  <si>
    <t>Zst</t>
  </si>
  <si>
    <t>Zvy</t>
  </si>
  <si>
    <t>Lvy1[mH]</t>
  </si>
  <si>
    <t>Cvy1[uF]</t>
  </si>
  <si>
    <t>Exp</t>
  </si>
  <si>
    <t>zaklad[Hz]</t>
  </si>
  <si>
    <t>akust.vykon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</si>
</sst>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sz val="11.5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2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5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25"/>
          <c:w val="0.98475"/>
          <c:h val="0.96875"/>
        </c:manualLayout>
      </c:layout>
      <c:lineChart>
        <c:grouping val="standard"/>
        <c:varyColors val="0"/>
        <c:ser>
          <c:idx val="1"/>
          <c:order val="0"/>
          <c:tx>
            <c:v>hloubky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data!$E$5:$E$69</c:f>
              <c:numCache>
                <c:ptCount val="65"/>
                <c:pt idx="0">
                  <c:v>20</c:v>
                </c:pt>
                <c:pt idx="1">
                  <c:v>22.440369086039272</c:v>
                </c:pt>
                <c:pt idx="2">
                  <c:v>25.178508235883346</c:v>
                </c:pt>
                <c:pt idx="3">
                  <c:v>28.250750892455088</c:v>
                </c:pt>
                <c:pt idx="4">
                  <c:v>31.697863849222273</c:v>
                </c:pt>
                <c:pt idx="5">
                  <c:v>35.56558820077846</c:v>
                </c:pt>
                <c:pt idx="6">
                  <c:v>39.905246299377595</c:v>
                </c:pt>
                <c:pt idx="7">
                  <c:v>44.77442277136679</c:v>
                </c:pt>
                <c:pt idx="8">
                  <c:v>50.237728630191604</c:v>
                </c:pt>
                <c:pt idx="9">
                  <c:v>56.367658625289074</c:v>
                </c:pt>
                <c:pt idx="10">
                  <c:v>63.24555320336758</c:v>
                </c:pt>
                <c:pt idx="11">
                  <c:v>70.9626778467151</c:v>
                </c:pt>
                <c:pt idx="12">
                  <c:v>79.62143411069945</c:v>
                </c:pt>
                <c:pt idx="13">
                  <c:v>89.33671843019263</c:v>
                </c:pt>
                <c:pt idx="14">
                  <c:v>100.23744672545448</c:v>
                </c:pt>
                <c:pt idx="15">
                  <c:v>112.46826503806986</c:v>
                </c:pt>
                <c:pt idx="16">
                  <c:v>126.19146889603871</c:v>
                </c:pt>
                <c:pt idx="17">
                  <c:v>141.58915687682767</c:v>
                </c:pt>
                <c:pt idx="18">
                  <c:v>158.86564694485642</c:v>
                </c:pt>
                <c:pt idx="19">
                  <c:v>178.2501876267492</c:v>
                </c:pt>
                <c:pt idx="20">
                  <c:v>200.00000000000014</c:v>
                </c:pt>
                <c:pt idx="21">
                  <c:v>224.40369086039283</c:v>
                </c:pt>
                <c:pt idx="22">
                  <c:v>251.7850823588337</c:v>
                </c:pt>
                <c:pt idx="23">
                  <c:v>282.5075089245512</c:v>
                </c:pt>
                <c:pt idx="24">
                  <c:v>316.978638492223</c:v>
                </c:pt>
                <c:pt idx="25">
                  <c:v>355.65588200778507</c:v>
                </c:pt>
                <c:pt idx="26">
                  <c:v>399.05246299377643</c:v>
                </c:pt>
                <c:pt idx="27">
                  <c:v>447.7442277136685</c:v>
                </c:pt>
                <c:pt idx="28">
                  <c:v>502.3772863019169</c:v>
                </c:pt>
                <c:pt idx="29">
                  <c:v>563.6765862528918</c:v>
                </c:pt>
                <c:pt idx="30">
                  <c:v>632.455532033677</c:v>
                </c:pt>
                <c:pt idx="31">
                  <c:v>709.6267784671523</c:v>
                </c:pt>
                <c:pt idx="32">
                  <c:v>796.2143411069961</c:v>
                </c:pt>
                <c:pt idx="33">
                  <c:v>893.3671843019281</c:v>
                </c:pt>
                <c:pt idx="34">
                  <c:v>1002.374467254547</c:v>
                </c:pt>
                <c:pt idx="35">
                  <c:v>1124.6826503807013</c:v>
                </c:pt>
                <c:pt idx="36">
                  <c:v>1261.9146889603894</c:v>
                </c:pt>
                <c:pt idx="37">
                  <c:v>1415.8915687682797</c:v>
                </c:pt>
                <c:pt idx="38">
                  <c:v>1588.6564694485678</c:v>
                </c:pt>
                <c:pt idx="39">
                  <c:v>1782.5018762674958</c:v>
                </c:pt>
                <c:pt idx="40">
                  <c:v>2000.0000000000045</c:v>
                </c:pt>
                <c:pt idx="41">
                  <c:v>2244.036908603931</c:v>
                </c:pt>
                <c:pt idx="42">
                  <c:v>2517.850823588338</c:v>
                </c:pt>
                <c:pt idx="43">
                  <c:v>2825.075089245513</c:v>
                </c:pt>
                <c:pt idx="44">
                  <c:v>3169.786384922231</c:v>
                </c:pt>
                <c:pt idx="45">
                  <c:v>3556.5588200778484</c:v>
                </c:pt>
                <c:pt idx="46">
                  <c:v>3990.5246299377604</c:v>
                </c:pt>
                <c:pt idx="47">
                  <c:v>4477.442277136678</c:v>
                </c:pt>
                <c:pt idx="48">
                  <c:v>5023.772863019157</c:v>
                </c:pt>
                <c:pt idx="49">
                  <c:v>5636.7658625289005</c:v>
                </c:pt>
                <c:pt idx="50">
                  <c:v>6324.555320336748</c:v>
                </c:pt>
                <c:pt idx="51">
                  <c:v>7096.267784671494</c:v>
                </c:pt>
                <c:pt idx="52">
                  <c:v>7962.143411069924</c:v>
                </c:pt>
                <c:pt idx="53">
                  <c:v>8933.671843019234</c:v>
                </c:pt>
                <c:pt idx="54">
                  <c:v>10023.74467254542</c:v>
                </c:pt>
                <c:pt idx="55">
                  <c:v>11246.826503806948</c:v>
                </c:pt>
                <c:pt idx="56">
                  <c:v>12619.146889603819</c:v>
                </c:pt>
                <c:pt idx="57">
                  <c:v>14158.9156876827</c:v>
                </c:pt>
                <c:pt idx="58">
                  <c:v>15886.564694485558</c:v>
                </c:pt>
                <c:pt idx="59">
                  <c:v>17825.01876267482</c:v>
                </c:pt>
                <c:pt idx="60">
                  <c:v>19999.999999999887</c:v>
                </c:pt>
                <c:pt idx="61">
                  <c:v>22440.369086039133</c:v>
                </c:pt>
                <c:pt idx="62">
                  <c:v>25178.50823588318</c:v>
                </c:pt>
                <c:pt idx="63">
                  <c:v>28250.75089245489</c:v>
                </c:pt>
                <c:pt idx="64">
                  <c:v>31697.86384922203</c:v>
                </c:pt>
              </c:numCache>
            </c:numRef>
          </c:cat>
          <c:val>
            <c:numRef>
              <c:f>data!$G$5:$G$69</c:f>
              <c:numCache>
                <c:ptCount val="65"/>
                <c:pt idx="0">
                  <c:v>0.9522752572489215</c:v>
                </c:pt>
                <c:pt idx="1">
                  <c:v>0.9466640614588002</c:v>
                </c:pt>
                <c:pt idx="2">
                  <c:v>0.9404212266968697</c:v>
                </c:pt>
                <c:pt idx="3">
                  <c:v>0.9334826603906888</c:v>
                </c:pt>
                <c:pt idx="4">
                  <c:v>0.9257795152320966</c:v>
                </c:pt>
                <c:pt idx="5">
                  <c:v>0.9172382896952501</c:v>
                </c:pt>
                <c:pt idx="6">
                  <c:v>0.9077810750671367</c:v>
                </c:pt>
                <c:pt idx="7">
                  <c:v>0.897325986795597</c:v>
                </c:pt>
                <c:pt idx="8">
                  <c:v>0.885787822904525</c:v>
                </c:pt>
                <c:pt idx="9">
                  <c:v>0.8730789965058077</c:v>
                </c:pt>
                <c:pt idx="10">
                  <c:v>0.8591107923789145</c:v>
                </c:pt>
                <c:pt idx="11">
                  <c:v>0.8437949982943156</c:v>
                </c:pt>
                <c:pt idx="12">
                  <c:v>0.8270459590862362</c:v>
                </c:pt>
                <c:pt idx="13">
                  <c:v>0.8087830940580711</c:v>
                </c:pt>
                <c:pt idx="14">
                  <c:v>0.7889339045676624</c:v>
                </c:pt>
                <c:pt idx="15">
                  <c:v>0.7674374769527371</c:v>
                </c:pt>
                <c:pt idx="16">
                  <c:v>0.7442484548061735</c:v>
                </c:pt>
                <c:pt idx="17">
                  <c:v>0.7193414129122426</c:v>
                </c:pt>
                <c:pt idx="18">
                  <c:v>0.6927155126736931</c:v>
                </c:pt>
                <c:pt idx="19">
                  <c:v>0.664399256734053</c:v>
                </c:pt>
                <c:pt idx="20">
                  <c:v>0.6344550918200609</c:v>
                </c:pt>
                <c:pt idx="21">
                  <c:v>0.6029835391704792</c:v>
                </c:pt>
                <c:pt idx="22">
                  <c:v>0.5701264696667878</c:v>
                </c:pt>
                <c:pt idx="23">
                  <c:v>0.5360690970467125</c:v>
                </c:pt>
                <c:pt idx="24">
                  <c:v>0.5010402504457514</c:v>
                </c:pt>
                <c:pt idx="25">
                  <c:v>0.46531052043121135</c:v>
                </c:pt>
                <c:pt idx="26">
                  <c:v>0.42918796198386133</c:v>
                </c:pt>
                <c:pt idx="27">
                  <c:v>0.3930111894816016</c:v>
                </c:pt>
                <c:pt idx="28">
                  <c:v>0.3571399097733303</c:v>
                </c:pt>
                <c:pt idx="29">
                  <c:v>0.32194319546668854</c:v>
                </c:pt>
                <c:pt idx="30">
                  <c:v>0.2877860746377318</c:v>
                </c:pt>
                <c:pt idx="31">
                  <c:v>0.2550152676755987</c:v>
                </c:pt>
                <c:pt idx="32">
                  <c:v>0.2239450937641517</c:v>
                </c:pt>
                <c:pt idx="33">
                  <c:v>0.1948446580163693</c:v>
                </c:pt>
                <c:pt idx="34">
                  <c:v>0.16792738701692753</c:v>
                </c:pt>
                <c:pt idx="35">
                  <c:v>0.1433437974885567</c:v>
                </c:pt>
                <c:pt idx="36">
                  <c:v>0.1211780771473347</c:v>
                </c:pt>
                <c:pt idx="37">
                  <c:v>0.10144866981298438</c:v>
                </c:pt>
                <c:pt idx="38">
                  <c:v>0.08411264657874834</c:v>
                </c:pt>
                <c:pt idx="39">
                  <c:v>0.06907327432449523</c:v>
                </c:pt>
                <c:pt idx="40">
                  <c:v>0.056189916607240736</c:v>
                </c:pt>
                <c:pt idx="41">
                  <c:v>0.045289254899377664</c:v>
                </c:pt>
                <c:pt idx="42">
                  <c:v>0.03617680965332026</c:v>
                </c:pt>
                <c:pt idx="43">
                  <c:v>0.028647855178284998</c:v>
                </c:pt>
                <c:pt idx="44">
                  <c:v>0.022497025530736122</c:v>
                </c:pt>
                <c:pt idx="45">
                  <c:v>0.017526157095432298</c:v>
                </c:pt>
                <c:pt idx="46">
                  <c:v>0.01355016458212815</c:v>
                </c:pt>
                <c:pt idx="47">
                  <c:v>0.010400966639198185</c:v>
                </c:pt>
                <c:pt idx="48">
                  <c:v>0.007929643833114371</c:v>
                </c:pt>
                <c:pt idx="49">
                  <c:v>0.006007117377634183</c:v>
                </c:pt>
                <c:pt idx="50">
                  <c:v>0.004523684876275273</c:v>
                </c:pt>
                <c:pt idx="51">
                  <c:v>0.0033877500242450865</c:v>
                </c:pt>
                <c:pt idx="52">
                  <c:v>0.0025240506768282084</c:v>
                </c:pt>
                <c:pt idx="53">
                  <c:v>0.0018716380068471725</c:v>
                </c:pt>
                <c:pt idx="54">
                  <c:v>0.0013818006151049714</c:v>
                </c:pt>
                <c:pt idx="55">
                  <c:v>0.0010160702282486131</c:v>
                </c:pt>
                <c:pt idx="56">
                  <c:v>0.0007443955134997593</c:v>
                </c:pt>
                <c:pt idx="57">
                  <c:v>0.0005435301968721761</c:v>
                </c:pt>
                <c:pt idx="58">
                  <c:v>0.00039565159739293206</c:v>
                </c:pt>
                <c:pt idx="59">
                  <c:v>0.0002872050228736618</c:v>
                </c:pt>
                <c:pt idx="60">
                  <c:v>0.00020795663843311537</c:v>
                </c:pt>
                <c:pt idx="61">
                  <c:v>0.00015023061566945005</c:v>
                </c:pt>
                <c:pt idx="62">
                  <c:v>0.0001083038819543705</c:v>
                </c:pt>
                <c:pt idx="63">
                  <c:v>7.793215216173362E-05</c:v>
                </c:pt>
                <c:pt idx="64">
                  <c:v>5.5982989708791E-05</c:v>
                </c:pt>
              </c:numCache>
            </c:numRef>
          </c:val>
          <c:smooth val="0"/>
        </c:ser>
        <c:ser>
          <c:idx val="0"/>
          <c:order val="1"/>
          <c:tx>
            <c:v>středy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data!$E$5:$E$69</c:f>
              <c:numCache>
                <c:ptCount val="65"/>
                <c:pt idx="0">
                  <c:v>20</c:v>
                </c:pt>
                <c:pt idx="1">
                  <c:v>22.440369086039272</c:v>
                </c:pt>
                <c:pt idx="2">
                  <c:v>25.178508235883346</c:v>
                </c:pt>
                <c:pt idx="3">
                  <c:v>28.250750892455088</c:v>
                </c:pt>
                <c:pt idx="4">
                  <c:v>31.697863849222273</c:v>
                </c:pt>
                <c:pt idx="5">
                  <c:v>35.56558820077846</c:v>
                </c:pt>
                <c:pt idx="6">
                  <c:v>39.905246299377595</c:v>
                </c:pt>
                <c:pt idx="7">
                  <c:v>44.77442277136679</c:v>
                </c:pt>
                <c:pt idx="8">
                  <c:v>50.237728630191604</c:v>
                </c:pt>
                <c:pt idx="9">
                  <c:v>56.367658625289074</c:v>
                </c:pt>
                <c:pt idx="10">
                  <c:v>63.24555320336758</c:v>
                </c:pt>
                <c:pt idx="11">
                  <c:v>70.9626778467151</c:v>
                </c:pt>
                <c:pt idx="12">
                  <c:v>79.62143411069945</c:v>
                </c:pt>
                <c:pt idx="13">
                  <c:v>89.33671843019263</c:v>
                </c:pt>
                <c:pt idx="14">
                  <c:v>100.23744672545448</c:v>
                </c:pt>
                <c:pt idx="15">
                  <c:v>112.46826503806986</c:v>
                </c:pt>
                <c:pt idx="16">
                  <c:v>126.19146889603871</c:v>
                </c:pt>
                <c:pt idx="17">
                  <c:v>141.58915687682767</c:v>
                </c:pt>
                <c:pt idx="18">
                  <c:v>158.86564694485642</c:v>
                </c:pt>
                <c:pt idx="19">
                  <c:v>178.2501876267492</c:v>
                </c:pt>
                <c:pt idx="20">
                  <c:v>200.00000000000014</c:v>
                </c:pt>
                <c:pt idx="21">
                  <c:v>224.40369086039283</c:v>
                </c:pt>
                <c:pt idx="22">
                  <c:v>251.7850823588337</c:v>
                </c:pt>
                <c:pt idx="23">
                  <c:v>282.5075089245512</c:v>
                </c:pt>
                <c:pt idx="24">
                  <c:v>316.978638492223</c:v>
                </c:pt>
                <c:pt idx="25">
                  <c:v>355.65588200778507</c:v>
                </c:pt>
                <c:pt idx="26">
                  <c:v>399.05246299377643</c:v>
                </c:pt>
                <c:pt idx="27">
                  <c:v>447.7442277136685</c:v>
                </c:pt>
                <c:pt idx="28">
                  <c:v>502.3772863019169</c:v>
                </c:pt>
                <c:pt idx="29">
                  <c:v>563.6765862528918</c:v>
                </c:pt>
                <c:pt idx="30">
                  <c:v>632.455532033677</c:v>
                </c:pt>
                <c:pt idx="31">
                  <c:v>709.6267784671523</c:v>
                </c:pt>
                <c:pt idx="32">
                  <c:v>796.2143411069961</c:v>
                </c:pt>
                <c:pt idx="33">
                  <c:v>893.3671843019281</c:v>
                </c:pt>
                <c:pt idx="34">
                  <c:v>1002.374467254547</c:v>
                </c:pt>
                <c:pt idx="35">
                  <c:v>1124.6826503807013</c:v>
                </c:pt>
                <c:pt idx="36">
                  <c:v>1261.9146889603894</c:v>
                </c:pt>
                <c:pt idx="37">
                  <c:v>1415.8915687682797</c:v>
                </c:pt>
                <c:pt idx="38">
                  <c:v>1588.6564694485678</c:v>
                </c:pt>
                <c:pt idx="39">
                  <c:v>1782.5018762674958</c:v>
                </c:pt>
                <c:pt idx="40">
                  <c:v>2000.0000000000045</c:v>
                </c:pt>
                <c:pt idx="41">
                  <c:v>2244.036908603931</c:v>
                </c:pt>
                <c:pt idx="42">
                  <c:v>2517.850823588338</c:v>
                </c:pt>
                <c:pt idx="43">
                  <c:v>2825.075089245513</c:v>
                </c:pt>
                <c:pt idx="44">
                  <c:v>3169.786384922231</c:v>
                </c:pt>
                <c:pt idx="45">
                  <c:v>3556.5588200778484</c:v>
                </c:pt>
                <c:pt idx="46">
                  <c:v>3990.5246299377604</c:v>
                </c:pt>
                <c:pt idx="47">
                  <c:v>4477.442277136678</c:v>
                </c:pt>
                <c:pt idx="48">
                  <c:v>5023.772863019157</c:v>
                </c:pt>
                <c:pt idx="49">
                  <c:v>5636.7658625289005</c:v>
                </c:pt>
                <c:pt idx="50">
                  <c:v>6324.555320336748</c:v>
                </c:pt>
                <c:pt idx="51">
                  <c:v>7096.267784671494</c:v>
                </c:pt>
                <c:pt idx="52">
                  <c:v>7962.143411069924</c:v>
                </c:pt>
                <c:pt idx="53">
                  <c:v>8933.671843019234</c:v>
                </c:pt>
                <c:pt idx="54">
                  <c:v>10023.74467254542</c:v>
                </c:pt>
                <c:pt idx="55">
                  <c:v>11246.826503806948</c:v>
                </c:pt>
                <c:pt idx="56">
                  <c:v>12619.146889603819</c:v>
                </c:pt>
                <c:pt idx="57">
                  <c:v>14158.9156876827</c:v>
                </c:pt>
                <c:pt idx="58">
                  <c:v>15886.564694485558</c:v>
                </c:pt>
                <c:pt idx="59">
                  <c:v>17825.01876267482</c:v>
                </c:pt>
                <c:pt idx="60">
                  <c:v>19999.999999999887</c:v>
                </c:pt>
                <c:pt idx="61">
                  <c:v>22440.369086039133</c:v>
                </c:pt>
                <c:pt idx="62">
                  <c:v>25178.50823588318</c:v>
                </c:pt>
                <c:pt idx="63">
                  <c:v>28250.75089245489</c:v>
                </c:pt>
                <c:pt idx="64">
                  <c:v>31697.86384922203</c:v>
                </c:pt>
              </c:numCache>
            </c:numRef>
          </c:cat>
          <c:val>
            <c:numRef>
              <c:f>data!$O$5:$O$69</c:f>
              <c:numCache>
                <c:ptCount val="65"/>
                <c:pt idx="0">
                  <c:v>0.021634566599796144</c:v>
                </c:pt>
                <c:pt idx="1">
                  <c:v>0.02420940946413214</c:v>
                </c:pt>
                <c:pt idx="2">
                  <c:v>0.027081908384387784</c:v>
                </c:pt>
                <c:pt idx="3">
                  <c:v>0.030284227265242384</c:v>
                </c:pt>
                <c:pt idx="4">
                  <c:v>0.03385142808232954</c:v>
                </c:pt>
                <c:pt idx="5">
                  <c:v>0.03782157852932987</c:v>
                </c:pt>
                <c:pt idx="6">
                  <c:v>0.042235816948340936</c:v>
                </c:pt>
                <c:pt idx="7">
                  <c:v>0.047138357907912105</c:v>
                </c:pt>
                <c:pt idx="8">
                  <c:v>0.052576417948210497</c:v>
                </c:pt>
                <c:pt idx="9">
                  <c:v>0.05860003663819957</c:v>
                </c:pt>
                <c:pt idx="10">
                  <c:v>0.06526176324000517</c:v>
                </c:pt>
                <c:pt idx="11">
                  <c:v>0.07261617408027296</c:v>
                </c:pt>
                <c:pt idx="12">
                  <c:v>0.08071918042461189</c:v>
                </c:pt>
                <c:pt idx="13">
                  <c:v>0.0896270816256282</c:v>
                </c:pt>
                <c:pt idx="14">
                  <c:v>0.09939531415230947</c:v>
                </c:pt>
                <c:pt idx="15">
                  <c:v>0.1100768446462319</c:v>
                </c:pt>
                <c:pt idx="16">
                  <c:v>0.1217201555331182</c:v>
                </c:pt>
                <c:pt idx="17">
                  <c:v>0.1343667764422668</c:v>
                </c:pt>
                <c:pt idx="18">
                  <c:v>0.1480483256123963</c:v>
                </c:pt>
                <c:pt idx="19">
                  <c:v>0.1627830447763178</c:v>
                </c:pt>
                <c:pt idx="20">
                  <c:v>0.17857184109570473</c:v>
                </c:pt>
                <c:pt idx="21">
                  <c:v>0.19539389285723074</c:v>
                </c:pt>
                <c:pt idx="22">
                  <c:v>0.21320193359636597</c:v>
                </c:pt>
                <c:pt idx="23">
                  <c:v>0.23191740260578167</c:v>
                </c:pt>
                <c:pt idx="24">
                  <c:v>0.2514257367702291</c:v>
                </c:pt>
                <c:pt idx="25">
                  <c:v>0.2715721744386022</c:v>
                </c:pt>
                <c:pt idx="26">
                  <c:v>0.29215853730409674</c:v>
                </c:pt>
                <c:pt idx="27">
                  <c:v>0.3129415365447309</c:v>
                </c:pt>
                <c:pt idx="28">
                  <c:v>0.33363319514456025</c:v>
                </c:pt>
                <c:pt idx="29">
                  <c:v>0.3539039659996726</c:v>
                </c:pt>
                <c:pt idx="30">
                  <c:v>0.37338903140814517</c:v>
                </c:pt>
                <c:pt idx="31">
                  <c:v>0.39169807542382923</c:v>
                </c:pt>
                <c:pt idx="32">
                  <c:v>0.40842852052195466</c:v>
                </c:pt>
                <c:pt idx="33">
                  <c:v>0.42318182849591124</c:v>
                </c:pt>
                <c:pt idx="34">
                  <c:v>0.43558202236275695</c:v>
                </c:pt>
                <c:pt idx="35">
                  <c:v>0.44529515644141</c:v>
                </c:pt>
                <c:pt idx="36">
                  <c:v>0.4520481278731333</c:v>
                </c:pt>
                <c:pt idx="37">
                  <c:v>0.455645067327958</c:v>
                </c:pt>
                <c:pt idx="38">
                  <c:v>0.4559796306112002</c:v>
                </c:pt>
                <c:pt idx="39">
                  <c:v>0.45304185495092064</c:v>
                </c:pt>
                <c:pt idx="40">
                  <c:v>0.44691880782382043</c:v>
                </c:pt>
                <c:pt idx="41">
                  <c:v>0.4377889542941258</c:v>
                </c:pt>
                <c:pt idx="42">
                  <c:v>0.4259108800128099</c:v>
                </c:pt>
                <c:pt idx="43">
                  <c:v>0.41160760699244847</c:v>
                </c:pt>
                <c:pt idx="44">
                  <c:v>0.39524813134043635</c:v>
                </c:pt>
                <c:pt idx="45">
                  <c:v>0.37722794886795075</c:v>
                </c:pt>
                <c:pt idx="46">
                  <c:v>0.3579502239158716</c:v>
                </c:pt>
                <c:pt idx="47">
                  <c:v>0.3378089528455342</c:v>
                </c:pt>
                <c:pt idx="48">
                  <c:v>0.3171750565580744</c:v>
                </c:pt>
                <c:pt idx="49">
                  <c:v>0.2963858900046869</c:v>
                </c:pt>
                <c:pt idx="50">
                  <c:v>0.2757382504989052</c:v>
                </c:pt>
                <c:pt idx="51">
                  <c:v>0.2554846460203054</c:v>
                </c:pt>
                <c:pt idx="52">
                  <c:v>0.23583236891711828</c:v>
                </c:pt>
                <c:pt idx="53">
                  <c:v>0.21694480721053722</c:v>
                </c:pt>
                <c:pt idx="54">
                  <c:v>0.19894439858997176</c:v>
                </c:pt>
                <c:pt idx="55">
                  <c:v>0.18191666801282533</c:v>
                </c:pt>
                <c:pt idx="56">
                  <c:v>0.16591486479767623</c:v>
                </c:pt>
                <c:pt idx="57">
                  <c:v>0.1509648086572816</c:v>
                </c:pt>
                <c:pt idx="58">
                  <c:v>0.1370696506972484</c:v>
                </c:pt>
                <c:pt idx="59">
                  <c:v>0.1242143447063921</c:v>
                </c:pt>
                <c:pt idx="60">
                  <c:v>0.11236970036831982</c:v>
                </c:pt>
                <c:pt idx="61">
                  <c:v>0.10149595111656982</c:v>
                </c:pt>
                <c:pt idx="62">
                  <c:v>0.09154581540041899</c:v>
                </c:pt>
                <c:pt idx="63">
                  <c:v>0.08246706269182581</c:v>
                </c:pt>
                <c:pt idx="64">
                  <c:v>0.07420461687598386</c:v>
                </c:pt>
              </c:numCache>
            </c:numRef>
          </c:val>
          <c:smooth val="0"/>
        </c:ser>
        <c:ser>
          <c:idx val="2"/>
          <c:order val="2"/>
          <c:tx>
            <c:v>výšky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data!$E$5:$E$69</c:f>
              <c:numCache>
                <c:ptCount val="65"/>
                <c:pt idx="0">
                  <c:v>20</c:v>
                </c:pt>
                <c:pt idx="1">
                  <c:v>22.440369086039272</c:v>
                </c:pt>
                <c:pt idx="2">
                  <c:v>25.178508235883346</c:v>
                </c:pt>
                <c:pt idx="3">
                  <c:v>28.250750892455088</c:v>
                </c:pt>
                <c:pt idx="4">
                  <c:v>31.697863849222273</c:v>
                </c:pt>
                <c:pt idx="5">
                  <c:v>35.56558820077846</c:v>
                </c:pt>
                <c:pt idx="6">
                  <c:v>39.905246299377595</c:v>
                </c:pt>
                <c:pt idx="7">
                  <c:v>44.77442277136679</c:v>
                </c:pt>
                <c:pt idx="8">
                  <c:v>50.237728630191604</c:v>
                </c:pt>
                <c:pt idx="9">
                  <c:v>56.367658625289074</c:v>
                </c:pt>
                <c:pt idx="10">
                  <c:v>63.24555320336758</c:v>
                </c:pt>
                <c:pt idx="11">
                  <c:v>70.9626778467151</c:v>
                </c:pt>
                <c:pt idx="12">
                  <c:v>79.62143411069945</c:v>
                </c:pt>
                <c:pt idx="13">
                  <c:v>89.33671843019263</c:v>
                </c:pt>
                <c:pt idx="14">
                  <c:v>100.23744672545448</c:v>
                </c:pt>
                <c:pt idx="15">
                  <c:v>112.46826503806986</c:v>
                </c:pt>
                <c:pt idx="16">
                  <c:v>126.19146889603871</c:v>
                </c:pt>
                <c:pt idx="17">
                  <c:v>141.58915687682767</c:v>
                </c:pt>
                <c:pt idx="18">
                  <c:v>158.86564694485642</c:v>
                </c:pt>
                <c:pt idx="19">
                  <c:v>178.2501876267492</c:v>
                </c:pt>
                <c:pt idx="20">
                  <c:v>200.00000000000014</c:v>
                </c:pt>
                <c:pt idx="21">
                  <c:v>224.40369086039283</c:v>
                </c:pt>
                <c:pt idx="22">
                  <c:v>251.7850823588337</c:v>
                </c:pt>
                <c:pt idx="23">
                  <c:v>282.5075089245512</c:v>
                </c:pt>
                <c:pt idx="24">
                  <c:v>316.978638492223</c:v>
                </c:pt>
                <c:pt idx="25">
                  <c:v>355.65588200778507</c:v>
                </c:pt>
                <c:pt idx="26">
                  <c:v>399.05246299377643</c:v>
                </c:pt>
                <c:pt idx="27">
                  <c:v>447.7442277136685</c:v>
                </c:pt>
                <c:pt idx="28">
                  <c:v>502.3772863019169</c:v>
                </c:pt>
                <c:pt idx="29">
                  <c:v>563.6765862528918</c:v>
                </c:pt>
                <c:pt idx="30">
                  <c:v>632.455532033677</c:v>
                </c:pt>
                <c:pt idx="31">
                  <c:v>709.6267784671523</c:v>
                </c:pt>
                <c:pt idx="32">
                  <c:v>796.2143411069961</c:v>
                </c:pt>
                <c:pt idx="33">
                  <c:v>893.3671843019281</c:v>
                </c:pt>
                <c:pt idx="34">
                  <c:v>1002.374467254547</c:v>
                </c:pt>
                <c:pt idx="35">
                  <c:v>1124.6826503807013</c:v>
                </c:pt>
                <c:pt idx="36">
                  <c:v>1261.9146889603894</c:v>
                </c:pt>
                <c:pt idx="37">
                  <c:v>1415.8915687682797</c:v>
                </c:pt>
                <c:pt idx="38">
                  <c:v>1588.6564694485678</c:v>
                </c:pt>
                <c:pt idx="39">
                  <c:v>1782.5018762674958</c:v>
                </c:pt>
                <c:pt idx="40">
                  <c:v>2000.0000000000045</c:v>
                </c:pt>
                <c:pt idx="41">
                  <c:v>2244.036908603931</c:v>
                </c:pt>
                <c:pt idx="42">
                  <c:v>2517.850823588338</c:v>
                </c:pt>
                <c:pt idx="43">
                  <c:v>2825.075089245513</c:v>
                </c:pt>
                <c:pt idx="44">
                  <c:v>3169.786384922231</c:v>
                </c:pt>
                <c:pt idx="45">
                  <c:v>3556.5588200778484</c:v>
                </c:pt>
                <c:pt idx="46">
                  <c:v>3990.5246299377604</c:v>
                </c:pt>
                <c:pt idx="47">
                  <c:v>4477.442277136678</c:v>
                </c:pt>
                <c:pt idx="48">
                  <c:v>5023.772863019157</c:v>
                </c:pt>
                <c:pt idx="49">
                  <c:v>5636.7658625289005</c:v>
                </c:pt>
                <c:pt idx="50">
                  <c:v>6324.555320336748</c:v>
                </c:pt>
                <c:pt idx="51">
                  <c:v>7096.267784671494</c:v>
                </c:pt>
                <c:pt idx="52">
                  <c:v>7962.143411069924</c:v>
                </c:pt>
                <c:pt idx="53">
                  <c:v>8933.671843019234</c:v>
                </c:pt>
                <c:pt idx="54">
                  <c:v>10023.74467254542</c:v>
                </c:pt>
                <c:pt idx="55">
                  <c:v>11246.826503806948</c:v>
                </c:pt>
                <c:pt idx="56">
                  <c:v>12619.146889603819</c:v>
                </c:pt>
                <c:pt idx="57">
                  <c:v>14158.9156876827</c:v>
                </c:pt>
                <c:pt idx="58">
                  <c:v>15886.564694485558</c:v>
                </c:pt>
                <c:pt idx="59">
                  <c:v>17825.01876267482</c:v>
                </c:pt>
                <c:pt idx="60">
                  <c:v>19999.999999999887</c:v>
                </c:pt>
                <c:pt idx="61">
                  <c:v>22440.369086039133</c:v>
                </c:pt>
                <c:pt idx="62">
                  <c:v>25178.50823588318</c:v>
                </c:pt>
                <c:pt idx="63">
                  <c:v>28250.75089245489</c:v>
                </c:pt>
                <c:pt idx="64">
                  <c:v>31697.86384922203</c:v>
                </c:pt>
              </c:numCache>
            </c:numRef>
          </c:cat>
          <c:val>
            <c:numRef>
              <c:f>data!$W$5:$W$69</c:f>
              <c:numCache>
                <c:ptCount val="65"/>
                <c:pt idx="0">
                  <c:v>2.5034820702445297E-06</c:v>
                </c:pt>
                <c:pt idx="1">
                  <c:v>3.5163827449976045E-06</c:v>
                </c:pt>
                <c:pt idx="2">
                  <c:v>4.935777554676269E-06</c:v>
                </c:pt>
                <c:pt idx="3">
                  <c:v>6.922911656257735E-06</c:v>
                </c:pt>
                <c:pt idx="4">
                  <c:v>9.701927384059644E-06</c:v>
                </c:pt>
                <c:pt idx="5">
                  <c:v>1.358380428715239E-05</c:v>
                </c:pt>
                <c:pt idx="6">
                  <c:v>1.8999083203003287E-05</c:v>
                </c:pt>
                <c:pt idx="7">
                  <c:v>2.654241875262359E-05</c:v>
                </c:pt>
                <c:pt idx="8">
                  <c:v>3.703296388373871E-05</c:v>
                </c:pt>
                <c:pt idx="9">
                  <c:v>5.1595800666305225E-05</c:v>
                </c:pt>
                <c:pt idx="10">
                  <c:v>7.177113210357451E-05</c:v>
                </c:pt>
                <c:pt idx="11">
                  <c:v>9.965976909895887E-05</c:v>
                </c:pt>
                <c:pt idx="12">
                  <c:v>0.00013811559207722778</c:v>
                </c:pt>
                <c:pt idx="13">
                  <c:v>0.00019099810606031545</c:v>
                </c:pt>
                <c:pt idx="14">
                  <c:v>0.00026350084567099635</c:v>
                </c:pt>
                <c:pt idx="15">
                  <c:v>0.0003625740318143522</c:v>
                </c:pt>
                <c:pt idx="16">
                  <c:v>0.000497462210571734</c:v>
                </c:pt>
                <c:pt idx="17">
                  <c:v>0.000680379118397705</c:v>
                </c:pt>
                <c:pt idx="18">
                  <c:v>0.0009273420052071322</c:v>
                </c:pt>
                <c:pt idx="19">
                  <c:v>0.0012591851640004756</c:v>
                </c:pt>
                <c:pt idx="20">
                  <c:v>0.0017027662970257522</c:v>
                </c:pt>
                <c:pt idx="21">
                  <c:v>0.0022923682783562533</c:v>
                </c:pt>
                <c:pt idx="22">
                  <c:v>0.003071281539513584</c:v>
                </c:pt>
                <c:pt idx="23">
                  <c:v>0.004093527662332182</c:v>
                </c:pt>
                <c:pt idx="24">
                  <c:v>0.0054256524080471494</c:v>
                </c:pt>
                <c:pt idx="25">
                  <c:v>0.007148477054368745</c:v>
                </c:pt>
                <c:pt idx="26">
                  <c:v>0.009358652881200547</c:v>
                </c:pt>
                <c:pt idx="27">
                  <c:v>0.012169819302529535</c:v>
                </c:pt>
                <c:pt idx="28">
                  <c:v>0.01571312804508861</c:v>
                </c:pt>
                <c:pt idx="29">
                  <c:v>0.020136872396524577</c:v>
                </c:pt>
                <c:pt idx="30">
                  <c:v>0.02560496138769213</c:v>
                </c:pt>
                <c:pt idx="31">
                  <c:v>0.03229401281512524</c:v>
                </c:pt>
                <c:pt idx="32">
                  <c:v>0.040388912621016106</c:v>
                </c:pt>
                <c:pt idx="33">
                  <c:v>0.05007680280665502</c:v>
                </c:pt>
                <c:pt idx="34">
                  <c:v>0.06153961041370888</c:v>
                </c:pt>
                <c:pt idx="35">
                  <c:v>0.07494540305022432</c:v>
                </c:pt>
                <c:pt idx="36">
                  <c:v>0.09043903167374746</c:v>
                </c:pt>
                <c:pt idx="37">
                  <c:v>0.10813267378269473</c:v>
                </c:pt>
                <c:pt idx="38">
                  <c:v>0.12809699387566048</c:v>
                </c:pt>
                <c:pt idx="39">
                  <c:v>0.15035367108456588</c:v>
                </c:pt>
                <c:pt idx="40">
                  <c:v>0.17486999303512352</c:v>
                </c:pt>
                <c:pt idx="41">
                  <c:v>0.20155607911092868</c:v>
                </c:pt>
                <c:pt idx="42">
                  <c:v>0.2302650876079967</c:v>
                </c:pt>
                <c:pt idx="43">
                  <c:v>0.26079650393809745</c:v>
                </c:pt>
                <c:pt idx="44">
                  <c:v>0.29290233341550825</c:v>
                </c:pt>
                <c:pt idx="45">
                  <c:v>0.32629576731777693</c:v>
                </c:pt>
                <c:pt idx="46">
                  <c:v>0.36066168670961624</c:v>
                </c:pt>
                <c:pt idx="47">
                  <c:v>0.39566823840477583</c:v>
                </c:pt>
                <c:pt idx="48">
                  <c:v>0.43097867301120446</c:v>
                </c:pt>
                <c:pt idx="49">
                  <c:v>0.46626267495840057</c:v>
                </c:pt>
                <c:pt idx="50">
                  <c:v>0.5012065259048494</c:v>
                </c:pt>
                <c:pt idx="51">
                  <c:v>0.535521604875617</c:v>
                </c:pt>
                <c:pt idx="52">
                  <c:v>0.5689509158705313</c:v>
                </c:pt>
                <c:pt idx="53">
                  <c:v>0.6012735219636294</c:v>
                </c:pt>
                <c:pt idx="54">
                  <c:v>0.6323069335887569</c:v>
                </c:pt>
                <c:pt idx="55">
                  <c:v>0.6619076335694349</c:v>
                </c:pt>
                <c:pt idx="56">
                  <c:v>0.6899700153289486</c:v>
                </c:pt>
                <c:pt idx="57">
                  <c:v>0.7164240629004667</c:v>
                </c:pt>
                <c:pt idx="58">
                  <c:v>0.7412321161526694</c:v>
                </c:pt>
                <c:pt idx="59">
                  <c:v>0.7643850495238036</c:v>
                </c:pt>
                <c:pt idx="60">
                  <c:v>0.7858981563329525</c:v>
                </c:pt>
                <c:pt idx="61">
                  <c:v>0.8058069820863343</c:v>
                </c:pt>
                <c:pt idx="62">
                  <c:v>0.8241632966339938</c:v>
                </c:pt>
                <c:pt idx="63">
                  <c:v>0.8410313423775706</c:v>
                </c:pt>
                <c:pt idx="64">
                  <c:v>0.8564844479711735</c:v>
                </c:pt>
              </c:numCache>
            </c:numRef>
          </c:val>
          <c:smooth val="0"/>
        </c:ser>
        <c:ser>
          <c:idx val="4"/>
          <c:order val="3"/>
          <c:tx>
            <c:v>součet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data!$E$5:$E$69</c:f>
              <c:numCache>
                <c:ptCount val="65"/>
                <c:pt idx="0">
                  <c:v>20</c:v>
                </c:pt>
                <c:pt idx="1">
                  <c:v>22.440369086039272</c:v>
                </c:pt>
                <c:pt idx="2">
                  <c:v>25.178508235883346</c:v>
                </c:pt>
                <c:pt idx="3">
                  <c:v>28.250750892455088</c:v>
                </c:pt>
                <c:pt idx="4">
                  <c:v>31.697863849222273</c:v>
                </c:pt>
                <c:pt idx="5">
                  <c:v>35.56558820077846</c:v>
                </c:pt>
                <c:pt idx="6">
                  <c:v>39.905246299377595</c:v>
                </c:pt>
                <c:pt idx="7">
                  <c:v>44.77442277136679</c:v>
                </c:pt>
                <c:pt idx="8">
                  <c:v>50.237728630191604</c:v>
                </c:pt>
                <c:pt idx="9">
                  <c:v>56.367658625289074</c:v>
                </c:pt>
                <c:pt idx="10">
                  <c:v>63.24555320336758</c:v>
                </c:pt>
                <c:pt idx="11">
                  <c:v>70.9626778467151</c:v>
                </c:pt>
                <c:pt idx="12">
                  <c:v>79.62143411069945</c:v>
                </c:pt>
                <c:pt idx="13">
                  <c:v>89.33671843019263</c:v>
                </c:pt>
                <c:pt idx="14">
                  <c:v>100.23744672545448</c:v>
                </c:pt>
                <c:pt idx="15">
                  <c:v>112.46826503806986</c:v>
                </c:pt>
                <c:pt idx="16">
                  <c:v>126.19146889603871</c:v>
                </c:pt>
                <c:pt idx="17">
                  <c:v>141.58915687682767</c:v>
                </c:pt>
                <c:pt idx="18">
                  <c:v>158.86564694485642</c:v>
                </c:pt>
                <c:pt idx="19">
                  <c:v>178.2501876267492</c:v>
                </c:pt>
                <c:pt idx="20">
                  <c:v>200.00000000000014</c:v>
                </c:pt>
                <c:pt idx="21">
                  <c:v>224.40369086039283</c:v>
                </c:pt>
                <c:pt idx="22">
                  <c:v>251.7850823588337</c:v>
                </c:pt>
                <c:pt idx="23">
                  <c:v>282.5075089245512</c:v>
                </c:pt>
                <c:pt idx="24">
                  <c:v>316.978638492223</c:v>
                </c:pt>
                <c:pt idx="25">
                  <c:v>355.65588200778507</c:v>
                </c:pt>
                <c:pt idx="26">
                  <c:v>399.05246299377643</c:v>
                </c:pt>
                <c:pt idx="27">
                  <c:v>447.7442277136685</c:v>
                </c:pt>
                <c:pt idx="28">
                  <c:v>502.3772863019169</c:v>
                </c:pt>
                <c:pt idx="29">
                  <c:v>563.6765862528918</c:v>
                </c:pt>
                <c:pt idx="30">
                  <c:v>632.455532033677</c:v>
                </c:pt>
                <c:pt idx="31">
                  <c:v>709.6267784671523</c:v>
                </c:pt>
                <c:pt idx="32">
                  <c:v>796.2143411069961</c:v>
                </c:pt>
                <c:pt idx="33">
                  <c:v>893.3671843019281</c:v>
                </c:pt>
                <c:pt idx="34">
                  <c:v>1002.374467254547</c:v>
                </c:pt>
                <c:pt idx="35">
                  <c:v>1124.6826503807013</c:v>
                </c:pt>
                <c:pt idx="36">
                  <c:v>1261.9146889603894</c:v>
                </c:pt>
                <c:pt idx="37">
                  <c:v>1415.8915687682797</c:v>
                </c:pt>
                <c:pt idx="38">
                  <c:v>1588.6564694485678</c:v>
                </c:pt>
                <c:pt idx="39">
                  <c:v>1782.5018762674958</c:v>
                </c:pt>
                <c:pt idx="40">
                  <c:v>2000.0000000000045</c:v>
                </c:pt>
                <c:pt idx="41">
                  <c:v>2244.036908603931</c:v>
                </c:pt>
                <c:pt idx="42">
                  <c:v>2517.850823588338</c:v>
                </c:pt>
                <c:pt idx="43">
                  <c:v>2825.075089245513</c:v>
                </c:pt>
                <c:pt idx="44">
                  <c:v>3169.786384922231</c:v>
                </c:pt>
                <c:pt idx="45">
                  <c:v>3556.5588200778484</c:v>
                </c:pt>
                <c:pt idx="46">
                  <c:v>3990.5246299377604</c:v>
                </c:pt>
                <c:pt idx="47">
                  <c:v>4477.442277136678</c:v>
                </c:pt>
                <c:pt idx="48">
                  <c:v>5023.772863019157</c:v>
                </c:pt>
                <c:pt idx="49">
                  <c:v>5636.7658625289005</c:v>
                </c:pt>
                <c:pt idx="50">
                  <c:v>6324.555320336748</c:v>
                </c:pt>
                <c:pt idx="51">
                  <c:v>7096.267784671494</c:v>
                </c:pt>
                <c:pt idx="52">
                  <c:v>7962.143411069924</c:v>
                </c:pt>
                <c:pt idx="53">
                  <c:v>8933.671843019234</c:v>
                </c:pt>
                <c:pt idx="54">
                  <c:v>10023.74467254542</c:v>
                </c:pt>
                <c:pt idx="55">
                  <c:v>11246.826503806948</c:v>
                </c:pt>
                <c:pt idx="56">
                  <c:v>12619.146889603819</c:v>
                </c:pt>
                <c:pt idx="57">
                  <c:v>14158.9156876827</c:v>
                </c:pt>
                <c:pt idx="58">
                  <c:v>15886.564694485558</c:v>
                </c:pt>
                <c:pt idx="59">
                  <c:v>17825.01876267482</c:v>
                </c:pt>
                <c:pt idx="60">
                  <c:v>19999.999999999887</c:v>
                </c:pt>
                <c:pt idx="61">
                  <c:v>22440.369086039133</c:v>
                </c:pt>
                <c:pt idx="62">
                  <c:v>25178.50823588318</c:v>
                </c:pt>
                <c:pt idx="63">
                  <c:v>28250.75089245489</c:v>
                </c:pt>
                <c:pt idx="64">
                  <c:v>31697.86384922203</c:v>
                </c:pt>
              </c:numCache>
            </c:numRef>
          </c:cat>
          <c:val>
            <c:numRef>
              <c:f>data!$B$5:$B$69</c:f>
              <c:numCache>
                <c:ptCount val="65"/>
                <c:pt idx="0">
                  <c:v>0.9739123273307878</c:v>
                </c:pt>
                <c:pt idx="1">
                  <c:v>0.9708769873056774</c:v>
                </c:pt>
                <c:pt idx="2">
                  <c:v>0.9675080708588121</c:v>
                </c:pt>
                <c:pt idx="3">
                  <c:v>0.9637738105675875</c:v>
                </c:pt>
                <c:pt idx="4">
                  <c:v>0.9596406452418101</c:v>
                </c:pt>
                <c:pt idx="5">
                  <c:v>0.9550734520288672</c:v>
                </c:pt>
                <c:pt idx="6">
                  <c:v>0.9500358910986806</c:v>
                </c:pt>
                <c:pt idx="7">
                  <c:v>0.9444908871222618</c:v>
                </c:pt>
                <c:pt idx="8">
                  <c:v>0.9384012738166192</c:v>
                </c:pt>
                <c:pt idx="9">
                  <c:v>0.9317306289446735</c:v>
                </c:pt>
                <c:pt idx="10">
                  <c:v>0.9244443267510233</c:v>
                </c:pt>
                <c:pt idx="11">
                  <c:v>0.9165108321436876</c:v>
                </c:pt>
                <c:pt idx="12">
                  <c:v>0.9079032551029254</c:v>
                </c:pt>
                <c:pt idx="13">
                  <c:v>0.8986011737897596</c:v>
                </c:pt>
                <c:pt idx="14">
                  <c:v>0.8885927195656429</c:v>
                </c:pt>
                <c:pt idx="15">
                  <c:v>0.8778768956307834</c:v>
                </c:pt>
                <c:pt idx="16">
                  <c:v>0.8664660725498635</c:v>
                </c:pt>
                <c:pt idx="17">
                  <c:v>0.8543885684729071</c:v>
                </c:pt>
                <c:pt idx="18">
                  <c:v>0.8416911802912966</c:v>
                </c:pt>
                <c:pt idx="19">
                  <c:v>0.8284414866743712</c:v>
                </c:pt>
                <c:pt idx="20">
                  <c:v>0.8147296992127913</c:v>
                </c:pt>
                <c:pt idx="21">
                  <c:v>0.8006698003060662</c:v>
                </c:pt>
                <c:pt idx="22">
                  <c:v>0.7863996848026674</c:v>
                </c:pt>
                <c:pt idx="23">
                  <c:v>0.7720800273148263</c:v>
                </c:pt>
                <c:pt idx="24">
                  <c:v>0.7578916396240276</c:v>
                </c:pt>
                <c:pt idx="25">
                  <c:v>0.7440311719241822</c:v>
                </c:pt>
                <c:pt idx="26">
                  <c:v>0.7307051521691587</c:v>
                </c:pt>
                <c:pt idx="27">
                  <c:v>0.7181225453288621</c:v>
                </c:pt>
                <c:pt idx="28">
                  <c:v>0.7064862329629792</c:v>
                </c:pt>
                <c:pt idx="29">
                  <c:v>0.6959840338628858</c:v>
                </c:pt>
                <c:pt idx="30">
                  <c:v>0.6867800674335691</c:v>
                </c:pt>
                <c:pt idx="31">
                  <c:v>0.6790073559145531</c:v>
                </c:pt>
                <c:pt idx="32">
                  <c:v>0.6727625269071225</c:v>
                </c:pt>
                <c:pt idx="33">
                  <c:v>0.6681032893189356</c:v>
                </c:pt>
                <c:pt idx="34">
                  <c:v>0.6650490197933934</c:v>
                </c:pt>
                <c:pt idx="35">
                  <c:v>0.663584356980191</c:v>
                </c:pt>
                <c:pt idx="36">
                  <c:v>0.6636652366942154</c:v>
                </c:pt>
                <c:pt idx="37">
                  <c:v>0.6652264109236371</c:v>
                </c:pt>
                <c:pt idx="38">
                  <c:v>0.668189271065609</c:v>
                </c:pt>
                <c:pt idx="39">
                  <c:v>0.6724688003599817</c:v>
                </c:pt>
                <c:pt idx="40">
                  <c:v>0.6779787174661847</c:v>
                </c:pt>
                <c:pt idx="41">
                  <c:v>0.6846342883044322</c:v>
                </c:pt>
                <c:pt idx="42">
                  <c:v>0.6923527772741269</c:v>
                </c:pt>
                <c:pt idx="43">
                  <c:v>0.7010519661088309</c:v>
                </c:pt>
                <c:pt idx="44">
                  <c:v>0.7106474902866807</c:v>
                </c:pt>
                <c:pt idx="45">
                  <c:v>0.72104987328116</c:v>
                </c:pt>
                <c:pt idx="46">
                  <c:v>0.732162075207616</c:v>
                </c:pt>
                <c:pt idx="47">
                  <c:v>0.7438781578895082</c:v>
                </c:pt>
                <c:pt idx="48">
                  <c:v>0.7560833734023933</c:v>
                </c:pt>
                <c:pt idx="49">
                  <c:v>0.7686556823407217</c:v>
                </c:pt>
                <c:pt idx="50">
                  <c:v>0.7814684612800298</c:v>
                </c:pt>
                <c:pt idx="51">
                  <c:v>0.7943940009201674</c:v>
                </c:pt>
                <c:pt idx="52">
                  <c:v>0.8073073354644777</c:v>
                </c:pt>
                <c:pt idx="53">
                  <c:v>0.8200899671810138</c:v>
                </c:pt>
                <c:pt idx="54">
                  <c:v>0.8326331327938337</c:v>
                </c:pt>
                <c:pt idx="55">
                  <c:v>0.8448403718105089</c:v>
                </c:pt>
                <c:pt idx="56">
                  <c:v>0.8566292756401246</c:v>
                </c:pt>
                <c:pt idx="57">
                  <c:v>0.8679324017546204</c:v>
                </c:pt>
                <c:pt idx="58">
                  <c:v>0.8786974184473108</c:v>
                </c:pt>
                <c:pt idx="59">
                  <c:v>0.8888865992530693</c:v>
                </c:pt>
                <c:pt idx="60">
                  <c:v>0.8984758133397054</c:v>
                </c:pt>
                <c:pt idx="61">
                  <c:v>0.9074531638185735</c:v>
                </c:pt>
                <c:pt idx="62">
                  <c:v>0.9158174159163671</c:v>
                </c:pt>
                <c:pt idx="63">
                  <c:v>0.9235763372215582</c:v>
                </c:pt>
                <c:pt idx="64">
                  <c:v>0.9307450478368662</c:v>
                </c:pt>
              </c:numCache>
            </c:numRef>
          </c:val>
          <c:smooth val="0"/>
        </c:ser>
        <c:axId val="35196169"/>
        <c:axId val="19183506"/>
      </c:lineChart>
      <c:catAx>
        <c:axId val="351961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183506"/>
        <c:crosses val="autoZero"/>
        <c:auto val="0"/>
        <c:lblOffset val="100"/>
        <c:noMultiLvlLbl val="0"/>
      </c:catAx>
      <c:valAx>
        <c:axId val="1918350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196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64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8125"/>
          <c:h val="0.968"/>
        </c:manualLayout>
      </c:layout>
      <c:lineChart>
        <c:grouping val="standard"/>
        <c:varyColors val="0"/>
        <c:ser>
          <c:idx val="0"/>
          <c:order val="0"/>
          <c:tx>
            <c:v>Celková impedance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data!$E$5:$E$69</c:f>
              <c:numCache>
                <c:ptCount val="65"/>
                <c:pt idx="0">
                  <c:v>20</c:v>
                </c:pt>
                <c:pt idx="1">
                  <c:v>22.440369086039272</c:v>
                </c:pt>
                <c:pt idx="2">
                  <c:v>25.178508235883346</c:v>
                </c:pt>
                <c:pt idx="3">
                  <c:v>28.250750892455088</c:v>
                </c:pt>
                <c:pt idx="4">
                  <c:v>31.697863849222273</c:v>
                </c:pt>
                <c:pt idx="5">
                  <c:v>35.56558820077846</c:v>
                </c:pt>
                <c:pt idx="6">
                  <c:v>39.905246299377595</c:v>
                </c:pt>
                <c:pt idx="7">
                  <c:v>44.77442277136679</c:v>
                </c:pt>
                <c:pt idx="8">
                  <c:v>50.237728630191604</c:v>
                </c:pt>
                <c:pt idx="9">
                  <c:v>56.367658625289074</c:v>
                </c:pt>
                <c:pt idx="10">
                  <c:v>63.24555320336758</c:v>
                </c:pt>
                <c:pt idx="11">
                  <c:v>70.9626778467151</c:v>
                </c:pt>
                <c:pt idx="12">
                  <c:v>79.62143411069945</c:v>
                </c:pt>
                <c:pt idx="13">
                  <c:v>89.33671843019263</c:v>
                </c:pt>
                <c:pt idx="14">
                  <c:v>100.23744672545448</c:v>
                </c:pt>
                <c:pt idx="15">
                  <c:v>112.46826503806986</c:v>
                </c:pt>
                <c:pt idx="16">
                  <c:v>126.19146889603871</c:v>
                </c:pt>
                <c:pt idx="17">
                  <c:v>141.58915687682767</c:v>
                </c:pt>
                <c:pt idx="18">
                  <c:v>158.86564694485642</c:v>
                </c:pt>
                <c:pt idx="19">
                  <c:v>178.2501876267492</c:v>
                </c:pt>
                <c:pt idx="20">
                  <c:v>200.00000000000014</c:v>
                </c:pt>
                <c:pt idx="21">
                  <c:v>224.40369086039283</c:v>
                </c:pt>
                <c:pt idx="22">
                  <c:v>251.7850823588337</c:v>
                </c:pt>
                <c:pt idx="23">
                  <c:v>282.5075089245512</c:v>
                </c:pt>
                <c:pt idx="24">
                  <c:v>316.978638492223</c:v>
                </c:pt>
                <c:pt idx="25">
                  <c:v>355.65588200778507</c:v>
                </c:pt>
                <c:pt idx="26">
                  <c:v>399.05246299377643</c:v>
                </c:pt>
                <c:pt idx="27">
                  <c:v>447.7442277136685</c:v>
                </c:pt>
                <c:pt idx="28">
                  <c:v>502.3772863019169</c:v>
                </c:pt>
                <c:pt idx="29">
                  <c:v>563.6765862528918</c:v>
                </c:pt>
                <c:pt idx="30">
                  <c:v>632.455532033677</c:v>
                </c:pt>
                <c:pt idx="31">
                  <c:v>709.6267784671523</c:v>
                </c:pt>
                <c:pt idx="32">
                  <c:v>796.2143411069961</c:v>
                </c:pt>
                <c:pt idx="33">
                  <c:v>893.3671843019281</c:v>
                </c:pt>
                <c:pt idx="34">
                  <c:v>1002.374467254547</c:v>
                </c:pt>
                <c:pt idx="35">
                  <c:v>1124.6826503807013</c:v>
                </c:pt>
                <c:pt idx="36">
                  <c:v>1261.9146889603894</c:v>
                </c:pt>
                <c:pt idx="37">
                  <c:v>1415.8915687682797</c:v>
                </c:pt>
                <c:pt idx="38">
                  <c:v>1588.6564694485678</c:v>
                </c:pt>
                <c:pt idx="39">
                  <c:v>1782.5018762674958</c:v>
                </c:pt>
                <c:pt idx="40">
                  <c:v>2000.0000000000045</c:v>
                </c:pt>
                <c:pt idx="41">
                  <c:v>2244.036908603931</c:v>
                </c:pt>
                <c:pt idx="42">
                  <c:v>2517.850823588338</c:v>
                </c:pt>
                <c:pt idx="43">
                  <c:v>2825.075089245513</c:v>
                </c:pt>
                <c:pt idx="44">
                  <c:v>3169.786384922231</c:v>
                </c:pt>
                <c:pt idx="45">
                  <c:v>3556.5588200778484</c:v>
                </c:pt>
                <c:pt idx="46">
                  <c:v>3990.5246299377604</c:v>
                </c:pt>
                <c:pt idx="47">
                  <c:v>4477.442277136678</c:v>
                </c:pt>
                <c:pt idx="48">
                  <c:v>5023.772863019157</c:v>
                </c:pt>
                <c:pt idx="49">
                  <c:v>5636.7658625289005</c:v>
                </c:pt>
                <c:pt idx="50">
                  <c:v>6324.555320336748</c:v>
                </c:pt>
                <c:pt idx="51">
                  <c:v>7096.267784671494</c:v>
                </c:pt>
                <c:pt idx="52">
                  <c:v>7962.143411069924</c:v>
                </c:pt>
                <c:pt idx="53">
                  <c:v>8933.671843019234</c:v>
                </c:pt>
                <c:pt idx="54">
                  <c:v>10023.74467254542</c:v>
                </c:pt>
                <c:pt idx="55">
                  <c:v>11246.826503806948</c:v>
                </c:pt>
                <c:pt idx="56">
                  <c:v>12619.146889603819</c:v>
                </c:pt>
                <c:pt idx="57">
                  <c:v>14158.9156876827</c:v>
                </c:pt>
                <c:pt idx="58">
                  <c:v>15886.564694485558</c:v>
                </c:pt>
                <c:pt idx="59">
                  <c:v>17825.01876267482</c:v>
                </c:pt>
                <c:pt idx="60">
                  <c:v>19999.999999999887</c:v>
                </c:pt>
                <c:pt idx="61">
                  <c:v>22440.369086039133</c:v>
                </c:pt>
                <c:pt idx="62">
                  <c:v>25178.50823588318</c:v>
                </c:pt>
                <c:pt idx="63">
                  <c:v>28250.75089245489</c:v>
                </c:pt>
                <c:pt idx="64">
                  <c:v>31697.86384922203</c:v>
                </c:pt>
              </c:numCache>
            </c:numRef>
          </c:cat>
          <c:val>
            <c:numRef>
              <c:f>data!$A$5:$A$69</c:f>
              <c:numCache>
                <c:ptCount val="65"/>
                <c:pt idx="0">
                  <c:v>8.017019033924441</c:v>
                </c:pt>
                <c:pt idx="1">
                  <c:v>8.018836507230123</c:v>
                </c:pt>
                <c:pt idx="2">
                  <c:v>8.020812053367107</c:v>
                </c:pt>
                <c:pt idx="3">
                  <c:v>8.022949829341691</c:v>
                </c:pt>
                <c:pt idx="4">
                  <c:v>8.025251116253255</c:v>
                </c:pt>
                <c:pt idx="5">
                  <c:v>8.027713297652745</c:v>
                </c:pt>
                <c:pt idx="6">
                  <c:v>8.03032861560042</c:v>
                </c:pt>
                <c:pt idx="7">
                  <c:v>8.033082678565075</c:v>
                </c:pt>
                <c:pt idx="8">
                  <c:v>8.03595270081382</c:v>
                </c:pt>
                <c:pt idx="9">
                  <c:v>8.03890546342869</c:v>
                </c:pt>
                <c:pt idx="10">
                  <c:v>8.04189500445337</c:v>
                </c:pt>
                <c:pt idx="11">
                  <c:v>8.044860072159024</c:v>
                </c:pt>
                <c:pt idx="12">
                  <c:v>8.04772141347531</c:v>
                </c:pt>
                <c:pt idx="13">
                  <c:v>8.05037902164595</c:v>
                </c:pt>
                <c:pt idx="14">
                  <c:v>8.052709534952617</c:v>
                </c:pt>
                <c:pt idx="15">
                  <c:v>8.054564062342779</c:v>
                </c:pt>
                <c:pt idx="16">
                  <c:v>8.055766809887324</c:v>
                </c:pt>
                <c:pt idx="17">
                  <c:v>8.056114987989847</c:v>
                </c:pt>
                <c:pt idx="18">
                  <c:v>8.055380581109828</c:v>
                </c:pt>
                <c:pt idx="19">
                  <c:v>8.05331463980837</c:v>
                </c:pt>
                <c:pt idx="20">
                  <c:v>8.049654780961841</c:v>
                </c:pt>
                <c:pt idx="21">
                  <c:v>8.044136519909753</c:v>
                </c:pt>
                <c:pt idx="22">
                  <c:v>8.036508867742988</c:v>
                </c:pt>
                <c:pt idx="23">
                  <c:v>8.026554271072754</c:v>
                </c:pt>
                <c:pt idx="24">
                  <c:v>8.014112429695816</c:v>
                </c:pt>
                <c:pt idx="25">
                  <c:v>7.999106811147846</c:v>
                </c:pt>
                <c:pt idx="26">
                  <c:v>7.9815718504902184</c:v>
                </c:pt>
                <c:pt idx="27">
                  <c:v>7.961677997962014</c:v>
                </c:pt>
                <c:pt idx="28">
                  <c:v>7.9397511301138755</c:v>
                </c:pt>
                <c:pt idx="29">
                  <c:v>7.916282574515835</c:v>
                </c:pt>
                <c:pt idx="30">
                  <c:v>7.891926298046656</c:v>
                </c:pt>
                <c:pt idx="31">
                  <c:v>7.867480778152658</c:v>
                </c:pt>
                <c:pt idx="32">
                  <c:v>7.8438546846077974</c:v>
                </c:pt>
                <c:pt idx="33">
                  <c:v>7.822017556340726</c:v>
                </c:pt>
                <c:pt idx="34">
                  <c:v>7.802938838105195</c:v>
                </c:pt>
                <c:pt idx="35">
                  <c:v>7.787520554315338</c:v>
                </c:pt>
                <c:pt idx="36">
                  <c:v>7.776530182595744</c:v>
                </c:pt>
                <c:pt idx="37">
                  <c:v>7.7705407062952965</c:v>
                </c:pt>
                <c:pt idx="38">
                  <c:v>7.769884298203149</c:v>
                </c:pt>
                <c:pt idx="39">
                  <c:v>7.774624704761117</c:v>
                </c:pt>
                <c:pt idx="40">
                  <c:v>7.784551370640179</c:v>
                </c:pt>
                <c:pt idx="41">
                  <c:v>7.799195945189115</c:v>
                </c:pt>
                <c:pt idx="42">
                  <c:v>7.817869347229722</c:v>
                </c:pt>
                <c:pt idx="43">
                  <c:v>7.839715333362565</c:v>
                </c:pt>
                <c:pt idx="44">
                  <c:v>7.8637747965757505</c:v>
                </c:pt>
                <c:pt idx="45">
                  <c:v>7.8890540476511815</c:v>
                </c:pt>
                <c:pt idx="46">
                  <c:v>7.914590244282135</c:v>
                </c:pt>
                <c:pt idx="47">
                  <c:v>7.939507942681956</c:v>
                </c:pt>
                <c:pt idx="48">
                  <c:v>7.963062308598176</c:v>
                </c:pt>
                <c:pt idx="49">
                  <c:v>7.984666553875779</c:v>
                </c:pt>
                <c:pt idx="50">
                  <c:v>8.003903295898096</c:v>
                </c:pt>
                <c:pt idx="51">
                  <c:v>8.020521412344861</c:v>
                </c:pt>
                <c:pt idx="52">
                  <c:v>8.034421315312542</c:v>
                </c:pt>
                <c:pt idx="53">
                  <c:v>8.0456322712249</c:v>
                </c:pt>
                <c:pt idx="54">
                  <c:v>8.054285467374116</c:v>
                </c:pt>
                <c:pt idx="55">
                  <c:v>8.060586105788909</c:v>
                </c:pt>
                <c:pt idx="56">
                  <c:v>8.064787080224495</c:v>
                </c:pt>
                <c:pt idx="57">
                  <c:v>8.067165953513618</c:v>
                </c:pt>
                <c:pt idx="58">
                  <c:v>8.068006153611881</c:v>
                </c:pt>
                <c:pt idx="59">
                  <c:v>8.067582645183622</c:v>
                </c:pt>
                <c:pt idx="60">
                  <c:v>8.066151852463406</c:v>
                </c:pt>
                <c:pt idx="61">
                  <c:v>8.063945308624657</c:v>
                </c:pt>
                <c:pt idx="62">
                  <c:v>8.061166360596832</c:v>
                </c:pt>
                <c:pt idx="63">
                  <c:v>8.05798922797526</c:v>
                </c:pt>
                <c:pt idx="64">
                  <c:v>8.054559761172332</c:v>
                </c:pt>
              </c:numCache>
            </c:numRef>
          </c:val>
          <c:smooth val="0"/>
        </c:ser>
        <c:axId val="58218659"/>
        <c:axId val="22103676"/>
      </c:lineChart>
      <c:catAx>
        <c:axId val="58218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103676"/>
        <c:crosses val="autoZero"/>
        <c:auto val="0"/>
        <c:lblOffset val="100"/>
        <c:noMultiLvlLbl val="0"/>
      </c:catAx>
      <c:valAx>
        <c:axId val="22103676"/>
        <c:scaling>
          <c:orientation val="minMax"/>
          <c:min val="7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21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8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8125"/>
          <c:h val="0.9665"/>
        </c:manualLayout>
      </c:layout>
      <c:lineChart>
        <c:grouping val="standard"/>
        <c:varyColors val="0"/>
        <c:ser>
          <c:idx val="4"/>
          <c:order val="0"/>
          <c:tx>
            <c:v>hlobky - výkon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data!$E$5:$E$69</c:f>
              <c:numCache>
                <c:ptCount val="65"/>
                <c:pt idx="0">
                  <c:v>20</c:v>
                </c:pt>
                <c:pt idx="1">
                  <c:v>22.440369086039272</c:v>
                </c:pt>
                <c:pt idx="2">
                  <c:v>25.178508235883346</c:v>
                </c:pt>
                <c:pt idx="3">
                  <c:v>28.250750892455088</c:v>
                </c:pt>
                <c:pt idx="4">
                  <c:v>31.697863849222273</c:v>
                </c:pt>
                <c:pt idx="5">
                  <c:v>35.56558820077846</c:v>
                </c:pt>
                <c:pt idx="6">
                  <c:v>39.905246299377595</c:v>
                </c:pt>
                <c:pt idx="7">
                  <c:v>44.77442277136679</c:v>
                </c:pt>
                <c:pt idx="8">
                  <c:v>50.237728630191604</c:v>
                </c:pt>
                <c:pt idx="9">
                  <c:v>56.367658625289074</c:v>
                </c:pt>
                <c:pt idx="10">
                  <c:v>63.24555320336758</c:v>
                </c:pt>
                <c:pt idx="11">
                  <c:v>70.9626778467151</c:v>
                </c:pt>
                <c:pt idx="12">
                  <c:v>79.62143411069945</c:v>
                </c:pt>
                <c:pt idx="13">
                  <c:v>89.33671843019263</c:v>
                </c:pt>
                <c:pt idx="14">
                  <c:v>100.23744672545448</c:v>
                </c:pt>
                <c:pt idx="15">
                  <c:v>112.46826503806986</c:v>
                </c:pt>
                <c:pt idx="16">
                  <c:v>126.19146889603871</c:v>
                </c:pt>
                <c:pt idx="17">
                  <c:v>141.58915687682767</c:v>
                </c:pt>
                <c:pt idx="18">
                  <c:v>158.86564694485642</c:v>
                </c:pt>
                <c:pt idx="19">
                  <c:v>178.2501876267492</c:v>
                </c:pt>
                <c:pt idx="20">
                  <c:v>200.00000000000014</c:v>
                </c:pt>
                <c:pt idx="21">
                  <c:v>224.40369086039283</c:v>
                </c:pt>
                <c:pt idx="22">
                  <c:v>251.7850823588337</c:v>
                </c:pt>
                <c:pt idx="23">
                  <c:v>282.5075089245512</c:v>
                </c:pt>
                <c:pt idx="24">
                  <c:v>316.978638492223</c:v>
                </c:pt>
                <c:pt idx="25">
                  <c:v>355.65588200778507</c:v>
                </c:pt>
                <c:pt idx="26">
                  <c:v>399.05246299377643</c:v>
                </c:pt>
                <c:pt idx="27">
                  <c:v>447.7442277136685</c:v>
                </c:pt>
                <c:pt idx="28">
                  <c:v>502.3772863019169</c:v>
                </c:pt>
                <c:pt idx="29">
                  <c:v>563.6765862528918</c:v>
                </c:pt>
                <c:pt idx="30">
                  <c:v>632.455532033677</c:v>
                </c:pt>
                <c:pt idx="31">
                  <c:v>709.6267784671523</c:v>
                </c:pt>
                <c:pt idx="32">
                  <c:v>796.2143411069961</c:v>
                </c:pt>
                <c:pt idx="33">
                  <c:v>893.3671843019281</c:v>
                </c:pt>
                <c:pt idx="34">
                  <c:v>1002.374467254547</c:v>
                </c:pt>
                <c:pt idx="35">
                  <c:v>1124.6826503807013</c:v>
                </c:pt>
                <c:pt idx="36">
                  <c:v>1261.9146889603894</c:v>
                </c:pt>
                <c:pt idx="37">
                  <c:v>1415.8915687682797</c:v>
                </c:pt>
                <c:pt idx="38">
                  <c:v>1588.6564694485678</c:v>
                </c:pt>
                <c:pt idx="39">
                  <c:v>1782.5018762674958</c:v>
                </c:pt>
                <c:pt idx="40">
                  <c:v>2000.0000000000045</c:v>
                </c:pt>
                <c:pt idx="41">
                  <c:v>2244.036908603931</c:v>
                </c:pt>
                <c:pt idx="42">
                  <c:v>2517.850823588338</c:v>
                </c:pt>
                <c:pt idx="43">
                  <c:v>2825.075089245513</c:v>
                </c:pt>
                <c:pt idx="44">
                  <c:v>3169.786384922231</c:v>
                </c:pt>
                <c:pt idx="45">
                  <c:v>3556.5588200778484</c:v>
                </c:pt>
                <c:pt idx="46">
                  <c:v>3990.5246299377604</c:v>
                </c:pt>
                <c:pt idx="47">
                  <c:v>4477.442277136678</c:v>
                </c:pt>
                <c:pt idx="48">
                  <c:v>5023.772863019157</c:v>
                </c:pt>
                <c:pt idx="49">
                  <c:v>5636.7658625289005</c:v>
                </c:pt>
                <c:pt idx="50">
                  <c:v>6324.555320336748</c:v>
                </c:pt>
                <c:pt idx="51">
                  <c:v>7096.267784671494</c:v>
                </c:pt>
                <c:pt idx="52">
                  <c:v>7962.143411069924</c:v>
                </c:pt>
                <c:pt idx="53">
                  <c:v>8933.671843019234</c:v>
                </c:pt>
                <c:pt idx="54">
                  <c:v>10023.74467254542</c:v>
                </c:pt>
                <c:pt idx="55">
                  <c:v>11246.826503806948</c:v>
                </c:pt>
                <c:pt idx="56">
                  <c:v>12619.146889603819</c:v>
                </c:pt>
                <c:pt idx="57">
                  <c:v>14158.9156876827</c:v>
                </c:pt>
                <c:pt idx="58">
                  <c:v>15886.564694485558</c:v>
                </c:pt>
                <c:pt idx="59">
                  <c:v>17825.01876267482</c:v>
                </c:pt>
                <c:pt idx="60">
                  <c:v>19999.999999999887</c:v>
                </c:pt>
                <c:pt idx="61">
                  <c:v>22440.369086039133</c:v>
                </c:pt>
                <c:pt idx="62">
                  <c:v>25178.50823588318</c:v>
                </c:pt>
                <c:pt idx="63">
                  <c:v>28250.75089245489</c:v>
                </c:pt>
                <c:pt idx="64">
                  <c:v>31697.86384922203</c:v>
                </c:pt>
              </c:numCache>
            </c:numRef>
          </c:cat>
          <c:val>
            <c:numRef>
              <c:f>data!$H$5:$H$69</c:f>
              <c:numCache>
                <c:ptCount val="65"/>
                <c:pt idx="0">
                  <c:v>71.78762500302128</c:v>
                </c:pt>
                <c:pt idx="1">
                  <c:v>72.76195890155942</c:v>
                </c:pt>
                <c:pt idx="2">
                  <c:v>69.73322423231804</c:v>
                </c:pt>
                <c:pt idx="3">
                  <c:v>73.70106255261445</c:v>
                </c:pt>
                <c:pt idx="4">
                  <c:v>75.66507566898198</c:v>
                </c:pt>
                <c:pt idx="5">
                  <c:v>75.62482175861948</c:v>
                </c:pt>
                <c:pt idx="6">
                  <c:v>79.57981124562829</c:v>
                </c:pt>
                <c:pt idx="7">
                  <c:v>81.52950245215047</c:v>
                </c:pt>
                <c:pt idx="8">
                  <c:v>82.47329705660052</c:v>
                </c:pt>
                <c:pt idx="9">
                  <c:v>83.41053540606403</c:v>
                </c:pt>
                <c:pt idx="10">
                  <c:v>84.34049174792911</c:v>
                </c:pt>
                <c:pt idx="11">
                  <c:v>85.26236946715906</c:v>
                </c:pt>
                <c:pt idx="12">
                  <c:v>86.17529644042209</c:v>
                </c:pt>
                <c:pt idx="13">
                  <c:v>87.07832064647701</c:v>
                </c:pt>
                <c:pt idx="14">
                  <c:v>86.97040620340054</c:v>
                </c:pt>
                <c:pt idx="15">
                  <c:v>87.85043003666514</c:v>
                </c:pt>
                <c:pt idx="16">
                  <c:v>87.71717941646142</c:v>
                </c:pt>
                <c:pt idx="17">
                  <c:v>87.56935063611704</c:v>
                </c:pt>
                <c:pt idx="18">
                  <c:v>88.40554913337934</c:v>
                </c:pt>
                <c:pt idx="19">
                  <c:v>88.22429137932758</c:v>
                </c:pt>
                <c:pt idx="20">
                  <c:v>88.0240088716363</c:v>
                </c:pt>
                <c:pt idx="21">
                  <c:v>87.80305456509959</c:v>
                </c:pt>
                <c:pt idx="22">
                  <c:v>87.55971204770772</c:v>
                </c:pt>
                <c:pt idx="23">
                  <c:v>87.29220772028661</c:v>
                </c:pt>
                <c:pt idx="24">
                  <c:v>86.9987261577608</c:v>
                </c:pt>
                <c:pt idx="25">
                  <c:v>87.67742871818828</c:v>
                </c:pt>
                <c:pt idx="26">
                  <c:v>88.32647532219121</c:v>
                </c:pt>
                <c:pt idx="27">
                  <c:v>87.94404915415976</c:v>
                </c:pt>
                <c:pt idx="28">
                  <c:v>85.52838384569291</c:v>
                </c:pt>
                <c:pt idx="29">
                  <c:v>85.0777925035531</c:v>
                </c:pt>
                <c:pt idx="30">
                  <c:v>82.5906977551335</c:v>
                </c:pt>
                <c:pt idx="31">
                  <c:v>84.06566182272277</c:v>
                </c:pt>
                <c:pt idx="32">
                  <c:v>81.5014155227079</c:v>
                </c:pt>
                <c:pt idx="33">
                  <c:v>80.89688503401403</c:v>
                </c:pt>
                <c:pt idx="34">
                  <c:v>80.25121530327361</c:v>
                </c:pt>
                <c:pt idx="35">
                  <c:v>80.56378905690096</c:v>
                </c:pt>
                <c:pt idx="36">
                  <c:v>78.8342405683416</c:v>
                </c:pt>
                <c:pt idx="37">
                  <c:v>78.06246356971455</c:v>
                </c:pt>
                <c:pt idx="38">
                  <c:v>75.24861298133823</c:v>
                </c:pt>
                <c:pt idx="39">
                  <c:v>72.39310043632544</c:v>
                </c:pt>
                <c:pt idx="40">
                  <c:v>81.4965838754886</c:v>
                </c:pt>
                <c:pt idx="41">
                  <c:v>81.5599517571165</c:v>
                </c:pt>
                <c:pt idx="42">
                  <c:v>87.5843026481648</c:v>
                </c:pt>
                <c:pt idx="43">
                  <c:v>78.57092112547598</c:v>
                </c:pt>
                <c:pt idx="44">
                  <c:v>75.5212510117882</c:v>
                </c:pt>
                <c:pt idx="45">
                  <c:v>76.4368670016637</c:v>
                </c:pt>
                <c:pt idx="46">
                  <c:v>71.31944570241862</c:v>
                </c:pt>
                <c:pt idx="47">
                  <c:v>64.17073703391215</c:v>
                </c:pt>
                <c:pt idx="48">
                  <c:v>52.99253681039316</c:v>
                </c:pt>
                <c:pt idx="49">
                  <c:v>51.7866611804038</c:v>
                </c:pt>
                <c:pt idx="50">
                  <c:v>52.55492343985199</c:v>
                </c:pt>
                <c:pt idx="51">
                  <c:v>45.299113570612064</c:v>
                </c:pt>
                <c:pt idx="52">
                  <c:v>34.02098070241633</c:v>
                </c:pt>
                <c:pt idx="53">
                  <c:v>38.72221855710359</c:v>
                </c:pt>
                <c:pt idx="54">
                  <c:v>31.404453816729834</c:v>
                </c:pt>
                <c:pt idx="55">
                  <c:v>30.06923726340409</c:v>
                </c:pt>
                <c:pt idx="56">
                  <c:v>28.718037469571588</c:v>
                </c:pt>
                <c:pt idx="57">
                  <c:v>27.352236771631667</c:v>
                </c:pt>
                <c:pt idx="58">
                  <c:v>25.973129234757238</c:v>
                </c:pt>
                <c:pt idx="59">
                  <c:v>24.581920309297317</c:v>
                </c:pt>
                <c:pt idx="60">
                  <c:v>23.17972788556945</c:v>
                </c:pt>
                <c:pt idx="61">
                  <c:v>21.767584470581916</c:v>
                </c:pt>
                <c:pt idx="62">
                  <c:v>20.34644023394919</c:v>
                </c:pt>
                <c:pt idx="63">
                  <c:v>18.917166698110947</c:v>
                </c:pt>
                <c:pt idx="64">
                  <c:v>17.480560877592904</c:v>
                </c:pt>
              </c:numCache>
            </c:numRef>
          </c:val>
          <c:smooth val="0"/>
        </c:ser>
        <c:ser>
          <c:idx val="5"/>
          <c:order val="1"/>
          <c:tx>
            <c:v>středy -výkon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data!$E$5:$E$69</c:f>
              <c:numCache>
                <c:ptCount val="65"/>
                <c:pt idx="0">
                  <c:v>20</c:v>
                </c:pt>
                <c:pt idx="1">
                  <c:v>22.440369086039272</c:v>
                </c:pt>
                <c:pt idx="2">
                  <c:v>25.178508235883346</c:v>
                </c:pt>
                <c:pt idx="3">
                  <c:v>28.250750892455088</c:v>
                </c:pt>
                <c:pt idx="4">
                  <c:v>31.697863849222273</c:v>
                </c:pt>
                <c:pt idx="5">
                  <c:v>35.56558820077846</c:v>
                </c:pt>
                <c:pt idx="6">
                  <c:v>39.905246299377595</c:v>
                </c:pt>
                <c:pt idx="7">
                  <c:v>44.77442277136679</c:v>
                </c:pt>
                <c:pt idx="8">
                  <c:v>50.237728630191604</c:v>
                </c:pt>
                <c:pt idx="9">
                  <c:v>56.367658625289074</c:v>
                </c:pt>
                <c:pt idx="10">
                  <c:v>63.24555320336758</c:v>
                </c:pt>
                <c:pt idx="11">
                  <c:v>70.9626778467151</c:v>
                </c:pt>
                <c:pt idx="12">
                  <c:v>79.62143411069945</c:v>
                </c:pt>
                <c:pt idx="13">
                  <c:v>89.33671843019263</c:v>
                </c:pt>
                <c:pt idx="14">
                  <c:v>100.23744672545448</c:v>
                </c:pt>
                <c:pt idx="15">
                  <c:v>112.46826503806986</c:v>
                </c:pt>
                <c:pt idx="16">
                  <c:v>126.19146889603871</c:v>
                </c:pt>
                <c:pt idx="17">
                  <c:v>141.58915687682767</c:v>
                </c:pt>
                <c:pt idx="18">
                  <c:v>158.86564694485642</c:v>
                </c:pt>
                <c:pt idx="19">
                  <c:v>178.2501876267492</c:v>
                </c:pt>
                <c:pt idx="20">
                  <c:v>200.00000000000014</c:v>
                </c:pt>
                <c:pt idx="21">
                  <c:v>224.40369086039283</c:v>
                </c:pt>
                <c:pt idx="22">
                  <c:v>251.7850823588337</c:v>
                </c:pt>
                <c:pt idx="23">
                  <c:v>282.5075089245512</c:v>
                </c:pt>
                <c:pt idx="24">
                  <c:v>316.978638492223</c:v>
                </c:pt>
                <c:pt idx="25">
                  <c:v>355.65588200778507</c:v>
                </c:pt>
                <c:pt idx="26">
                  <c:v>399.05246299377643</c:v>
                </c:pt>
                <c:pt idx="27">
                  <c:v>447.7442277136685</c:v>
                </c:pt>
                <c:pt idx="28">
                  <c:v>502.3772863019169</c:v>
                </c:pt>
                <c:pt idx="29">
                  <c:v>563.6765862528918</c:v>
                </c:pt>
                <c:pt idx="30">
                  <c:v>632.455532033677</c:v>
                </c:pt>
                <c:pt idx="31">
                  <c:v>709.6267784671523</c:v>
                </c:pt>
                <c:pt idx="32">
                  <c:v>796.2143411069961</c:v>
                </c:pt>
                <c:pt idx="33">
                  <c:v>893.3671843019281</c:v>
                </c:pt>
                <c:pt idx="34">
                  <c:v>1002.374467254547</c:v>
                </c:pt>
                <c:pt idx="35">
                  <c:v>1124.6826503807013</c:v>
                </c:pt>
                <c:pt idx="36">
                  <c:v>1261.9146889603894</c:v>
                </c:pt>
                <c:pt idx="37">
                  <c:v>1415.8915687682797</c:v>
                </c:pt>
                <c:pt idx="38">
                  <c:v>1588.6564694485678</c:v>
                </c:pt>
                <c:pt idx="39">
                  <c:v>1782.5018762674958</c:v>
                </c:pt>
                <c:pt idx="40">
                  <c:v>2000.0000000000045</c:v>
                </c:pt>
                <c:pt idx="41">
                  <c:v>2244.036908603931</c:v>
                </c:pt>
                <c:pt idx="42">
                  <c:v>2517.850823588338</c:v>
                </c:pt>
                <c:pt idx="43">
                  <c:v>2825.075089245513</c:v>
                </c:pt>
                <c:pt idx="44">
                  <c:v>3169.786384922231</c:v>
                </c:pt>
                <c:pt idx="45">
                  <c:v>3556.5588200778484</c:v>
                </c:pt>
                <c:pt idx="46">
                  <c:v>3990.5246299377604</c:v>
                </c:pt>
                <c:pt idx="47">
                  <c:v>4477.442277136678</c:v>
                </c:pt>
                <c:pt idx="48">
                  <c:v>5023.772863019157</c:v>
                </c:pt>
                <c:pt idx="49">
                  <c:v>5636.7658625289005</c:v>
                </c:pt>
                <c:pt idx="50">
                  <c:v>6324.555320336748</c:v>
                </c:pt>
                <c:pt idx="51">
                  <c:v>7096.267784671494</c:v>
                </c:pt>
                <c:pt idx="52">
                  <c:v>7962.143411069924</c:v>
                </c:pt>
                <c:pt idx="53">
                  <c:v>8933.671843019234</c:v>
                </c:pt>
                <c:pt idx="54">
                  <c:v>10023.74467254542</c:v>
                </c:pt>
                <c:pt idx="55">
                  <c:v>11246.826503806948</c:v>
                </c:pt>
                <c:pt idx="56">
                  <c:v>12619.146889603819</c:v>
                </c:pt>
                <c:pt idx="57">
                  <c:v>14158.9156876827</c:v>
                </c:pt>
                <c:pt idx="58">
                  <c:v>15886.564694485558</c:v>
                </c:pt>
                <c:pt idx="59">
                  <c:v>17825.01876267482</c:v>
                </c:pt>
                <c:pt idx="60">
                  <c:v>19999.999999999887</c:v>
                </c:pt>
                <c:pt idx="61">
                  <c:v>22440.369086039133</c:v>
                </c:pt>
                <c:pt idx="62">
                  <c:v>25178.50823588318</c:v>
                </c:pt>
                <c:pt idx="63">
                  <c:v>28250.75089245489</c:v>
                </c:pt>
                <c:pt idx="64">
                  <c:v>31697.86384922203</c:v>
                </c:pt>
              </c:numCache>
            </c:numRef>
          </c:cat>
          <c:val>
            <c:numRef>
              <c:f>data!$P$5:$P$69</c:f>
              <c:numCache>
                <c:ptCount val="65"/>
                <c:pt idx="0">
                  <c:v>-16.64851800497718</c:v>
                </c:pt>
                <c:pt idx="1">
                  <c:v>-16.160158040979912</c:v>
                </c:pt>
                <c:pt idx="2">
                  <c:v>-15.673207354223928</c:v>
                </c:pt>
                <c:pt idx="3">
                  <c:v>-15.187835033519326</c:v>
                </c:pt>
                <c:pt idx="4">
                  <c:v>-14.704230051119847</c:v>
                </c:pt>
                <c:pt idx="5">
                  <c:v>5.777396506928186</c:v>
                </c:pt>
                <c:pt idx="6">
                  <c:v>26.25680898962019</c:v>
                </c:pt>
                <c:pt idx="7">
                  <c:v>36.73374449551183</c:v>
                </c:pt>
                <c:pt idx="8">
                  <c:v>47.207909941263935</c:v>
                </c:pt>
                <c:pt idx="9">
                  <c:v>48.678978875498814</c:v>
                </c:pt>
                <c:pt idx="10">
                  <c:v>50.14658803363283</c:v>
                </c:pt>
                <c:pt idx="11">
                  <c:v>53.610333635579195</c:v>
                </c:pt>
                <c:pt idx="12">
                  <c:v>57.069767436788595</c:v>
                </c:pt>
                <c:pt idx="13">
                  <c:v>60.5243925545996</c:v>
                </c:pt>
                <c:pt idx="14">
                  <c:v>63.97365910697479</c:v>
                </c:pt>
                <c:pt idx="15">
                  <c:v>66.41695972014526</c:v>
                </c:pt>
                <c:pt idx="16">
                  <c:v>68.85362498624774</c:v>
                </c:pt>
                <c:pt idx="17">
                  <c:v>71.2829189824548</c:v>
                </c:pt>
                <c:pt idx="18">
                  <c:v>73.70403499996787</c:v>
                </c:pt>
                <c:pt idx="19">
                  <c:v>76.11609167484634</c:v>
                </c:pt>
                <c:pt idx="20">
                  <c:v>78.51812976271934</c:v>
                </c:pt>
                <c:pt idx="21">
                  <c:v>78.90910985483808</c:v>
                </c:pt>
                <c:pt idx="22">
                  <c:v>79.2879113912763</c:v>
                </c:pt>
                <c:pt idx="23">
                  <c:v>80.65333338427084</c:v>
                </c:pt>
                <c:pt idx="24">
                  <c:v>82.00409731445401</c:v>
                </c:pt>
                <c:pt idx="25">
                  <c:v>82.3388526963334</c:v>
                </c:pt>
                <c:pt idx="26">
                  <c:v>83.65618581558103</c:v>
                </c:pt>
                <c:pt idx="27">
                  <c:v>84.95463210621304</c:v>
                </c:pt>
                <c:pt idx="28">
                  <c:v>85.2326925464824</c:v>
                </c:pt>
                <c:pt idx="29">
                  <c:v>85.48885429555068</c:v>
                </c:pt>
                <c:pt idx="30">
                  <c:v>85.72161556063827</c:v>
                </c:pt>
                <c:pt idx="31">
                  <c:v>85.9295143768301</c:v>
                </c:pt>
                <c:pt idx="32">
                  <c:v>86.1111606121318</c:v>
                </c:pt>
                <c:pt idx="33">
                  <c:v>86.26527010744076</c:v>
                </c:pt>
                <c:pt idx="34">
                  <c:v>87.39069946956626</c:v>
                </c:pt>
                <c:pt idx="35">
                  <c:v>86.48647971254717</c:v>
                </c:pt>
                <c:pt idx="36">
                  <c:v>88.55184674981797</c:v>
                </c:pt>
                <c:pt idx="37">
                  <c:v>86.5862667309773</c:v>
                </c:pt>
                <c:pt idx="38">
                  <c:v>86.5894544242158</c:v>
                </c:pt>
                <c:pt idx="39">
                  <c:v>85.56138326813114</c:v>
                </c:pt>
                <c:pt idx="40">
                  <c:v>87.50228631595307</c:v>
                </c:pt>
                <c:pt idx="41">
                  <c:v>88.41264799832126</c:v>
                </c:pt>
                <c:pt idx="42">
                  <c:v>89.29318734389724</c:v>
                </c:pt>
                <c:pt idx="43">
                  <c:v>90.14483392437131</c:v>
                </c:pt>
                <c:pt idx="44">
                  <c:v>85.96869825345662</c:v>
                </c:pt>
                <c:pt idx="45">
                  <c:v>84.76603862192178</c:v>
                </c:pt>
                <c:pt idx="46">
                  <c:v>85.53822638426982</c:v>
                </c:pt>
                <c:pt idx="47">
                  <c:v>85.28671155358994</c:v>
                </c:pt>
                <c:pt idx="48">
                  <c:v>83.01299025981206</c:v>
                </c:pt>
                <c:pt idx="49">
                  <c:v>82.71857524411993</c:v>
                </c:pt>
                <c:pt idx="50">
                  <c:v>79.40497015755182</c:v>
                </c:pt>
                <c:pt idx="51">
                  <c:v>76.07364805257338</c:v>
                </c:pt>
                <c:pt idx="52">
                  <c:v>73.72603413470318</c:v>
                </c:pt>
                <c:pt idx="53">
                  <c:v>69.36349259319809</c:v>
                </c:pt>
                <c:pt idx="54">
                  <c:v>66.98731715808559</c:v>
                </c:pt>
                <c:pt idx="55">
                  <c:v>66.59872492875236</c:v>
                </c:pt>
                <c:pt idx="56">
                  <c:v>64.1988529747948</c:v>
                </c:pt>
                <c:pt idx="57">
                  <c:v>61.78875720888076</c:v>
                </c:pt>
                <c:pt idx="58">
                  <c:v>59.36941306038293</c:v>
                </c:pt>
                <c:pt idx="59">
                  <c:v>54.941717525804634</c:v>
                </c:pt>
                <c:pt idx="60">
                  <c:v>50.50649222827438</c:v>
                </c:pt>
                <c:pt idx="61">
                  <c:v>50.064487176895824</c:v>
                </c:pt>
                <c:pt idx="62">
                  <c:v>49.61638497299187</c:v>
                </c:pt>
                <c:pt idx="63">
                  <c:v>49.16280526157049</c:v>
                </c:pt>
                <c:pt idx="64">
                  <c:v>48.70430927130588</c:v>
                </c:pt>
              </c:numCache>
            </c:numRef>
          </c:val>
          <c:smooth val="0"/>
        </c:ser>
        <c:ser>
          <c:idx val="1"/>
          <c:order val="2"/>
          <c:tx>
            <c:v>výšky - výkon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data!$X$5:$X$69</c:f>
              <c:numCache>
                <c:ptCount val="65"/>
                <c:pt idx="0">
                  <c:v>-56.014555146392475</c:v>
                </c:pt>
                <c:pt idx="1">
                  <c:v>-54.53903859709279</c:v>
                </c:pt>
                <c:pt idx="2">
                  <c:v>-53.066444212911684</c:v>
                </c:pt>
                <c:pt idx="3">
                  <c:v>-51.597112104143584</c:v>
                </c:pt>
                <c:pt idx="4">
                  <c:v>-50.13141980258318</c:v>
                </c:pt>
                <c:pt idx="5">
                  <c:v>-48.6697858428667</c:v>
                </c:pt>
                <c:pt idx="6">
                  <c:v>-47.212673553357554</c:v>
                </c:pt>
                <c:pt idx="7">
                  <c:v>-45.76059503361055</c:v>
                </c:pt>
                <c:pt idx="8">
                  <c:v>-44.31411528381511</c:v>
                </c:pt>
                <c:pt idx="9">
                  <c:v>-42.87385643753909</c:v>
                </c:pt>
                <c:pt idx="10">
                  <c:v>-41.44050203238805</c:v>
                </c:pt>
                <c:pt idx="11">
                  <c:v>-40.01480123377728</c:v>
                </c:pt>
                <c:pt idx="12">
                  <c:v>-38.59757290495506</c:v>
                </c:pt>
                <c:pt idx="13">
                  <c:v>-37.18970939200608</c:v>
                </c:pt>
                <c:pt idx="14">
                  <c:v>-35.79217986638691</c:v>
                </c:pt>
                <c:pt idx="15">
                  <c:v>-34.40603304056262</c:v>
                </c:pt>
                <c:pt idx="16">
                  <c:v>-33.0323990459365</c:v>
                </c:pt>
                <c:pt idx="17">
                  <c:v>-31.672490238422636</c:v>
                </c:pt>
                <c:pt idx="18">
                  <c:v>-30.32760067817054</c:v>
                </c:pt>
                <c:pt idx="19">
                  <c:v>-28.999104019089973</c:v>
                </c:pt>
                <c:pt idx="20">
                  <c:v>-27.688449544313553</c:v>
                </c:pt>
                <c:pt idx="21">
                  <c:v>-26.39715609911616</c:v>
                </c:pt>
                <c:pt idx="22">
                  <c:v>-25.126803706449095</c:v>
                </c:pt>
                <c:pt idx="23">
                  <c:v>-23.879022704857004</c:v>
                </c:pt>
                <c:pt idx="24">
                  <c:v>37.344519674383896</c:v>
                </c:pt>
                <c:pt idx="25">
                  <c:v>40.542135274886995</c:v>
                </c:pt>
                <c:pt idx="26">
                  <c:v>44.712133392973044</c:v>
                </c:pt>
                <c:pt idx="27">
                  <c:v>48.85284129873704</c:v>
                </c:pt>
                <c:pt idx="28">
                  <c:v>51.962626495525875</c:v>
                </c:pt>
                <c:pt idx="29">
                  <c:v>55.03992018034418</c:v>
                </c:pt>
                <c:pt idx="30">
                  <c:v>60.083241252543885</c:v>
                </c:pt>
                <c:pt idx="31">
                  <c:v>62.091220132793396</c:v>
                </c:pt>
                <c:pt idx="32">
                  <c:v>65.06262160942968</c:v>
                </c:pt>
                <c:pt idx="33">
                  <c:v>68.99636593210519</c:v>
                </c:pt>
                <c:pt idx="34">
                  <c:v>71.89154742549854</c:v>
                </c:pt>
                <c:pt idx="35">
                  <c:v>75.74744999543901</c:v>
                </c:pt>
                <c:pt idx="36">
                  <c:v>79.56355903728613</c:v>
                </c:pt>
                <c:pt idx="37">
                  <c:v>80.33956941866839</c:v>
                </c:pt>
                <c:pt idx="38">
                  <c:v>81.07538938030936</c:v>
                </c:pt>
                <c:pt idx="39">
                  <c:v>81.77114036442559</c:v>
                </c:pt>
                <c:pt idx="40">
                  <c:v>82.42715292741643</c:v>
                </c:pt>
                <c:pt idx="41">
                  <c:v>83.04395901395131</c:v>
                </c:pt>
                <c:pt idx="42">
                  <c:v>82.62228095981703</c:v>
                </c:pt>
                <c:pt idx="43">
                  <c:v>82.16301765240217</c:v>
                </c:pt>
                <c:pt idx="44">
                  <c:v>84.66722831515817</c:v>
                </c:pt>
                <c:pt idx="45">
                  <c:v>85.13611440191626</c:v>
                </c:pt>
                <c:pt idx="46">
                  <c:v>85.57100009425753</c:v>
                </c:pt>
                <c:pt idx="47">
                  <c:v>85.97331189413948</c:v>
                </c:pt>
                <c:pt idx="48">
                  <c:v>86.34455779620788</c:v>
                </c:pt>
                <c:pt idx="49">
                  <c:v>86.68630650907191</c:v>
                </c:pt>
                <c:pt idx="50">
                  <c:v>87.00016717042813</c:v>
                </c:pt>
                <c:pt idx="51">
                  <c:v>87.28776996529203</c:v>
                </c:pt>
                <c:pt idx="52">
                  <c:v>88.55074800865948</c:v>
                </c:pt>
                <c:pt idx="53">
                  <c:v>86.79072079417963</c:v>
                </c:pt>
                <c:pt idx="54">
                  <c:v>88.00927944114068</c:v>
                </c:pt>
                <c:pt idx="55">
                  <c:v>89.20797389696703</c:v>
                </c:pt>
                <c:pt idx="56">
                  <c:v>90.38830217606628</c:v>
                </c:pt>
                <c:pt idx="57">
                  <c:v>90.55170164292277</c:v>
                </c:pt>
                <c:pt idx="58">
                  <c:v>90.69954228193694</c:v>
                </c:pt>
                <c:pt idx="59">
                  <c:v>88.83312184174693</c:v>
                </c:pt>
                <c:pt idx="60">
                  <c:v>87.9536626994735</c:v>
                </c:pt>
                <c:pt idx="61">
                  <c:v>88.06231026105762</c:v>
                </c:pt>
                <c:pt idx="62">
                  <c:v>88.16013269707794</c:v>
                </c:pt>
                <c:pt idx="63">
                  <c:v>88.24812180777691</c:v>
                </c:pt>
                <c:pt idx="64">
                  <c:v>88.32719481461925</c:v>
                </c:pt>
              </c:numCache>
            </c:numRef>
          </c:val>
          <c:smooth val="0"/>
        </c:ser>
        <c:ser>
          <c:idx val="0"/>
          <c:order val="3"/>
          <c:tx>
            <c:v>celková</c:v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data!$E$5:$E$69</c:f>
              <c:numCache>
                <c:ptCount val="65"/>
                <c:pt idx="0">
                  <c:v>20</c:v>
                </c:pt>
                <c:pt idx="1">
                  <c:v>22.440369086039272</c:v>
                </c:pt>
                <c:pt idx="2">
                  <c:v>25.178508235883346</c:v>
                </c:pt>
                <c:pt idx="3">
                  <c:v>28.250750892455088</c:v>
                </c:pt>
                <c:pt idx="4">
                  <c:v>31.697863849222273</c:v>
                </c:pt>
                <c:pt idx="5">
                  <c:v>35.56558820077846</c:v>
                </c:pt>
                <c:pt idx="6">
                  <c:v>39.905246299377595</c:v>
                </c:pt>
                <c:pt idx="7">
                  <c:v>44.77442277136679</c:v>
                </c:pt>
                <c:pt idx="8">
                  <c:v>50.237728630191604</c:v>
                </c:pt>
                <c:pt idx="9">
                  <c:v>56.367658625289074</c:v>
                </c:pt>
                <c:pt idx="10">
                  <c:v>63.24555320336758</c:v>
                </c:pt>
                <c:pt idx="11">
                  <c:v>70.9626778467151</c:v>
                </c:pt>
                <c:pt idx="12">
                  <c:v>79.62143411069945</c:v>
                </c:pt>
                <c:pt idx="13">
                  <c:v>89.33671843019263</c:v>
                </c:pt>
                <c:pt idx="14">
                  <c:v>100.23744672545448</c:v>
                </c:pt>
                <c:pt idx="15">
                  <c:v>112.46826503806986</c:v>
                </c:pt>
                <c:pt idx="16">
                  <c:v>126.19146889603871</c:v>
                </c:pt>
                <c:pt idx="17">
                  <c:v>141.58915687682767</c:v>
                </c:pt>
                <c:pt idx="18">
                  <c:v>158.86564694485642</c:v>
                </c:pt>
                <c:pt idx="19">
                  <c:v>178.2501876267492</c:v>
                </c:pt>
                <c:pt idx="20">
                  <c:v>200.00000000000014</c:v>
                </c:pt>
                <c:pt idx="21">
                  <c:v>224.40369086039283</c:v>
                </c:pt>
                <c:pt idx="22">
                  <c:v>251.7850823588337</c:v>
                </c:pt>
                <c:pt idx="23">
                  <c:v>282.5075089245512</c:v>
                </c:pt>
                <c:pt idx="24">
                  <c:v>316.978638492223</c:v>
                </c:pt>
                <c:pt idx="25">
                  <c:v>355.65588200778507</c:v>
                </c:pt>
                <c:pt idx="26">
                  <c:v>399.05246299377643</c:v>
                </c:pt>
                <c:pt idx="27">
                  <c:v>447.7442277136685</c:v>
                </c:pt>
                <c:pt idx="28">
                  <c:v>502.3772863019169</c:v>
                </c:pt>
                <c:pt idx="29">
                  <c:v>563.6765862528918</c:v>
                </c:pt>
                <c:pt idx="30">
                  <c:v>632.455532033677</c:v>
                </c:pt>
                <c:pt idx="31">
                  <c:v>709.6267784671523</c:v>
                </c:pt>
                <c:pt idx="32">
                  <c:v>796.2143411069961</c:v>
                </c:pt>
                <c:pt idx="33">
                  <c:v>893.3671843019281</c:v>
                </c:pt>
                <c:pt idx="34">
                  <c:v>1002.374467254547</c:v>
                </c:pt>
                <c:pt idx="35">
                  <c:v>1124.6826503807013</c:v>
                </c:pt>
                <c:pt idx="36">
                  <c:v>1261.9146889603894</c:v>
                </c:pt>
                <c:pt idx="37">
                  <c:v>1415.8915687682797</c:v>
                </c:pt>
                <c:pt idx="38">
                  <c:v>1588.6564694485678</c:v>
                </c:pt>
                <c:pt idx="39">
                  <c:v>1782.5018762674958</c:v>
                </c:pt>
                <c:pt idx="40">
                  <c:v>2000.0000000000045</c:v>
                </c:pt>
                <c:pt idx="41">
                  <c:v>2244.036908603931</c:v>
                </c:pt>
                <c:pt idx="42">
                  <c:v>2517.850823588338</c:v>
                </c:pt>
                <c:pt idx="43">
                  <c:v>2825.075089245513</c:v>
                </c:pt>
                <c:pt idx="44">
                  <c:v>3169.786384922231</c:v>
                </c:pt>
                <c:pt idx="45">
                  <c:v>3556.5588200778484</c:v>
                </c:pt>
                <c:pt idx="46">
                  <c:v>3990.5246299377604</c:v>
                </c:pt>
                <c:pt idx="47">
                  <c:v>4477.442277136678</c:v>
                </c:pt>
                <c:pt idx="48">
                  <c:v>5023.772863019157</c:v>
                </c:pt>
                <c:pt idx="49">
                  <c:v>5636.7658625289005</c:v>
                </c:pt>
                <c:pt idx="50">
                  <c:v>6324.555320336748</c:v>
                </c:pt>
                <c:pt idx="51">
                  <c:v>7096.267784671494</c:v>
                </c:pt>
                <c:pt idx="52">
                  <c:v>7962.143411069924</c:v>
                </c:pt>
                <c:pt idx="53">
                  <c:v>8933.671843019234</c:v>
                </c:pt>
                <c:pt idx="54">
                  <c:v>10023.74467254542</c:v>
                </c:pt>
                <c:pt idx="55">
                  <c:v>11246.826503806948</c:v>
                </c:pt>
                <c:pt idx="56">
                  <c:v>12619.146889603819</c:v>
                </c:pt>
                <c:pt idx="57">
                  <c:v>14158.9156876827</c:v>
                </c:pt>
                <c:pt idx="58">
                  <c:v>15886.564694485558</c:v>
                </c:pt>
                <c:pt idx="59">
                  <c:v>17825.01876267482</c:v>
                </c:pt>
                <c:pt idx="60">
                  <c:v>19999.999999999887</c:v>
                </c:pt>
                <c:pt idx="61">
                  <c:v>22440.369086039133</c:v>
                </c:pt>
                <c:pt idx="62">
                  <c:v>25178.50823588318</c:v>
                </c:pt>
                <c:pt idx="63">
                  <c:v>28250.75089245489</c:v>
                </c:pt>
                <c:pt idx="64">
                  <c:v>31697.86384922203</c:v>
                </c:pt>
              </c:numCache>
            </c:numRef>
          </c:cat>
          <c:val>
            <c:numRef>
              <c:f>data!$C$5:$C$69</c:f>
              <c:numCache>
                <c:ptCount val="65"/>
                <c:pt idx="0">
                  <c:v>71.78762500924745</c:v>
                </c:pt>
                <c:pt idx="1">
                  <c:v>72.7619589071266</c:v>
                </c:pt>
                <c:pt idx="2">
                  <c:v>69.73322424482697</c:v>
                </c:pt>
                <c:pt idx="3">
                  <c:v>73.70106255822483</c:v>
                </c:pt>
                <c:pt idx="4">
                  <c:v>75.66507567297204</c:v>
                </c:pt>
                <c:pt idx="5">
                  <c:v>75.6248222084442</c:v>
                </c:pt>
                <c:pt idx="6">
                  <c:v>79.57983145175606</c:v>
                </c:pt>
                <c:pt idx="7">
                  <c:v>81.52964639872044</c:v>
                </c:pt>
                <c:pt idx="8">
                  <c:v>82.47458881415655</c:v>
                </c:pt>
                <c:pt idx="9">
                  <c:v>83.4119960878788</c:v>
                </c:pt>
                <c:pt idx="10">
                  <c:v>84.3421448941941</c:v>
                </c:pt>
                <c:pt idx="11">
                  <c:v>85.26533725144297</c:v>
                </c:pt>
                <c:pt idx="12">
                  <c:v>86.18062935635959</c:v>
                </c:pt>
                <c:pt idx="13">
                  <c:v>87.08791270480529</c:v>
                </c:pt>
                <c:pt idx="14">
                  <c:v>86.99213435292631</c:v>
                </c:pt>
                <c:pt idx="15">
                  <c:v>87.88153866910484</c:v>
                </c:pt>
                <c:pt idx="16">
                  <c:v>87.77323553817749</c:v>
                </c:pt>
                <c:pt idx="17">
                  <c:v>87.67029547697554</c:v>
                </c:pt>
                <c:pt idx="18">
                  <c:v>88.5502194075404</c:v>
                </c:pt>
                <c:pt idx="19">
                  <c:v>88.48366808032358</c:v>
                </c:pt>
                <c:pt idx="20">
                  <c:v>88.48525224598448</c:v>
                </c:pt>
                <c:pt idx="21">
                  <c:v>88.33001205913752</c:v>
                </c:pt>
                <c:pt idx="22">
                  <c:v>88.16243745434431</c:v>
                </c:pt>
                <c:pt idx="23">
                  <c:v>88.14449468092982</c:v>
                </c:pt>
                <c:pt idx="24">
                  <c:v>88.19336340091512</c:v>
                </c:pt>
                <c:pt idx="25">
                  <c:v>88.79183662446742</c:v>
                </c:pt>
                <c:pt idx="26">
                  <c:v>89.60145505275429</c:v>
                </c:pt>
                <c:pt idx="27">
                  <c:v>89.71229021141157</c:v>
                </c:pt>
                <c:pt idx="28">
                  <c:v>88.3943419851218</c:v>
                </c:pt>
                <c:pt idx="29">
                  <c:v>88.30053527843239</c:v>
                </c:pt>
                <c:pt idx="30">
                  <c:v>87.45066293631425</c:v>
                </c:pt>
                <c:pt idx="31">
                  <c:v>88.1179737592908</c:v>
                </c:pt>
                <c:pt idx="32">
                  <c:v>87.4267528082933</c:v>
                </c:pt>
                <c:pt idx="33">
                  <c:v>87.4355455189164</c:v>
                </c:pt>
                <c:pt idx="34">
                  <c:v>88.25931102835882</c:v>
                </c:pt>
                <c:pt idx="35">
                  <c:v>87.75769765384578</c:v>
                </c:pt>
                <c:pt idx="36">
                  <c:v>89.46130468208692</c:v>
                </c:pt>
                <c:pt idx="37">
                  <c:v>87.97812681018797</c:v>
                </c:pt>
                <c:pt idx="38">
                  <c:v>87.90680897105558</c:v>
                </c:pt>
                <c:pt idx="39">
                  <c:v>87.2227846997117</c:v>
                </c:pt>
                <c:pt idx="40">
                  <c:v>89.4381597580853</c:v>
                </c:pt>
                <c:pt idx="41">
                  <c:v>90.16457522361215</c:v>
                </c:pt>
                <c:pt idx="42">
                  <c:v>92.05765492726833</c:v>
                </c:pt>
                <c:pt idx="43">
                  <c:v>91.03948413140914</c:v>
                </c:pt>
                <c:pt idx="44">
                  <c:v>88.59622087297141</c:v>
                </c:pt>
                <c:pt idx="45">
                  <c:v>88.2605036110923</c:v>
                </c:pt>
                <c:pt idx="46">
                  <c:v>88.64607229387596</c:v>
                </c:pt>
                <c:pt idx="47">
                  <c:v>88.66930797361786</c:v>
                </c:pt>
                <c:pt idx="48">
                  <c:v>88.00237019411557</c:v>
                </c:pt>
                <c:pt idx="49">
                  <c:v>88.15192703140995</c:v>
                </c:pt>
                <c:pt idx="50">
                  <c:v>87.69807498795386</c:v>
                </c:pt>
                <c:pt idx="51">
                  <c:v>87.60457971976479</c:v>
                </c:pt>
                <c:pt idx="52">
                  <c:v>88.69145161494686</c:v>
                </c:pt>
                <c:pt idx="53">
                  <c:v>86.86862039007084</c:v>
                </c:pt>
                <c:pt idx="54">
                  <c:v>88.04347716065463</c:v>
                </c:pt>
                <c:pt idx="55">
                  <c:v>89.23172958680432</c:v>
                </c:pt>
                <c:pt idx="56">
                  <c:v>90.39873592841846</c:v>
                </c:pt>
                <c:pt idx="57">
                  <c:v>90.55747405796068</c:v>
                </c:pt>
                <c:pt idx="58">
                  <c:v>90.70273977889414</c:v>
                </c:pt>
                <c:pt idx="59">
                  <c:v>88.83489584641143</c:v>
                </c:pt>
                <c:pt idx="60">
                  <c:v>87.95444582447702</c:v>
                </c:pt>
                <c:pt idx="61">
                  <c:v>88.06299988109711</c:v>
                </c:pt>
                <c:pt idx="62">
                  <c:v>88.16074068175027</c:v>
                </c:pt>
                <c:pt idx="63">
                  <c:v>88.2486583897102</c:v>
                </c:pt>
                <c:pt idx="64">
                  <c:v>88.32766883780154</c:v>
                </c:pt>
              </c:numCache>
            </c:numRef>
          </c:val>
          <c:smooth val="0"/>
        </c:ser>
        <c:axId val="2955613"/>
        <c:axId val="14433158"/>
      </c:lineChart>
      <c:catAx>
        <c:axId val="29556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433158"/>
        <c:crosses val="autoZero"/>
        <c:auto val="1"/>
        <c:lblOffset val="100"/>
        <c:noMultiLvlLbl val="0"/>
      </c:catAx>
      <c:valAx>
        <c:axId val="14433158"/>
        <c:scaling>
          <c:orientation val="minMax"/>
          <c:min val="68"/>
        </c:scaling>
        <c:axPos val="l"/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55613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0575"/>
          <c:y val="0.0675"/>
          <c:w val="0.1225"/>
          <c:h val="0.12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workbookViewId="0" zoomScale="13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2"/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3"/>
  <sheetViews>
    <sheetView tabSelected="1"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P69"/>
  <sheetViews>
    <sheetView workbookViewId="0" topLeftCell="A28">
      <selection activeCell="Q26" sqref="Q26"/>
    </sheetView>
  </sheetViews>
  <sheetFormatPr defaultColWidth="9.00390625" defaultRowHeight="12.75"/>
  <cols>
    <col min="1" max="4" width="9.125" style="7" customWidth="1"/>
    <col min="5" max="5" width="12.125" style="8" customWidth="1"/>
    <col min="6" max="6" width="8.25390625" style="8" customWidth="1"/>
    <col min="7" max="7" width="13.75390625" style="7" customWidth="1"/>
    <col min="8" max="8" width="11.375" style="7" customWidth="1"/>
    <col min="9" max="9" width="8.375" style="7" customWidth="1"/>
    <col min="10" max="10" width="11.00390625" style="7" customWidth="1"/>
    <col min="11" max="11" width="11.375" style="7" customWidth="1"/>
    <col min="12" max="12" width="9.00390625" style="7" customWidth="1"/>
    <col min="13" max="13" width="9.125" style="7" customWidth="1"/>
    <col min="14" max="14" width="10.25390625" style="7" customWidth="1"/>
    <col min="15" max="15" width="9.125" style="7" customWidth="1"/>
    <col min="16" max="16" width="13.625" style="7" customWidth="1"/>
    <col min="17" max="17" width="8.25390625" style="7" customWidth="1"/>
    <col min="18" max="18" width="8.25390625" style="8" customWidth="1"/>
    <col min="19" max="19" width="10.125" style="7" customWidth="1"/>
    <col min="20" max="20" width="10.25390625" style="7" customWidth="1"/>
    <col min="21" max="21" width="5.375" style="7" customWidth="1"/>
    <col min="22" max="22" width="10.375" style="7" customWidth="1"/>
    <col min="23" max="23" width="10.25390625" style="7" customWidth="1"/>
    <col min="24" max="24" width="14.125" style="7" customWidth="1"/>
    <col min="25" max="25" width="8.125" style="7" customWidth="1"/>
    <col min="26" max="26" width="11.75390625" style="7" customWidth="1"/>
    <col min="27" max="27" width="10.125" style="7" customWidth="1"/>
    <col min="28" max="29" width="9.125" style="7" customWidth="1"/>
    <col min="30" max="30" width="7.875" style="7" customWidth="1"/>
    <col min="31" max="31" width="9.875" style="7" customWidth="1"/>
    <col min="32" max="32" width="3.625" style="8" customWidth="1"/>
    <col min="33" max="33" width="10.375" style="7" customWidth="1"/>
    <col min="34" max="34" width="8.375" style="7" customWidth="1"/>
    <col min="35" max="35" width="11.00390625" style="7" customWidth="1"/>
    <col min="36" max="36" width="7.75390625" style="7" customWidth="1"/>
    <col min="37" max="37" width="11.375" style="7" customWidth="1"/>
    <col min="38" max="39" width="9.125" style="7" customWidth="1"/>
    <col min="40" max="41" width="12.375" style="7" bestFit="1" customWidth="1"/>
  </cols>
  <sheetData>
    <row r="1" spans="1:41" ht="13.5" customHeight="1">
      <c r="A1" s="6"/>
      <c r="B1" s="6"/>
      <c r="C1" s="6"/>
      <c r="D1" s="36" t="s">
        <v>11</v>
      </c>
      <c r="E1" s="37"/>
      <c r="F1" s="30" t="s">
        <v>6</v>
      </c>
      <c r="G1" s="31"/>
      <c r="H1" s="31"/>
      <c r="I1" s="31"/>
      <c r="J1" s="31"/>
      <c r="K1" s="31"/>
      <c r="L1" s="31"/>
      <c r="M1" s="32"/>
      <c r="N1" s="33" t="s">
        <v>7</v>
      </c>
      <c r="O1" s="34"/>
      <c r="P1" s="34"/>
      <c r="Q1" s="34"/>
      <c r="R1" s="34"/>
      <c r="S1" s="34"/>
      <c r="T1" s="34"/>
      <c r="U1" s="35"/>
      <c r="V1" s="38" t="s">
        <v>9</v>
      </c>
      <c r="W1" s="39"/>
      <c r="X1" s="39"/>
      <c r="Y1" s="39"/>
      <c r="Z1" s="39"/>
      <c r="AA1" s="39"/>
      <c r="AB1" s="39"/>
      <c r="AC1" s="39"/>
      <c r="AF1" s="7"/>
      <c r="AG1"/>
      <c r="AH1"/>
      <c r="AI1"/>
      <c r="AJ1"/>
      <c r="AK1"/>
      <c r="AL1"/>
      <c r="AM1"/>
      <c r="AN1"/>
      <c r="AO1"/>
    </row>
    <row r="2" spans="1:33" s="24" customFormat="1" ht="18" customHeight="1">
      <c r="A2" s="21"/>
      <c r="B2" s="21"/>
      <c r="C2" s="21"/>
      <c r="D2" s="26"/>
      <c r="E2" s="27" t="s">
        <v>24</v>
      </c>
      <c r="F2" s="9" t="s">
        <v>16</v>
      </c>
      <c r="G2" s="9"/>
      <c r="H2" s="9"/>
      <c r="I2" s="9"/>
      <c r="J2" s="22" t="s">
        <v>14</v>
      </c>
      <c r="K2" s="22" t="s">
        <v>15</v>
      </c>
      <c r="L2" s="9"/>
      <c r="M2" s="9"/>
      <c r="N2" s="10" t="s">
        <v>19</v>
      </c>
      <c r="O2" s="10"/>
      <c r="P2" s="10"/>
      <c r="Q2" s="10"/>
      <c r="R2" s="10" t="s">
        <v>17</v>
      </c>
      <c r="S2" s="10" t="s">
        <v>18</v>
      </c>
      <c r="T2" s="10"/>
      <c r="U2" s="10"/>
      <c r="V2" s="11" t="s">
        <v>20</v>
      </c>
      <c r="W2" s="11"/>
      <c r="X2" s="13"/>
      <c r="Y2" s="11"/>
      <c r="Z2" s="11" t="s">
        <v>21</v>
      </c>
      <c r="AA2" s="11" t="s">
        <v>22</v>
      </c>
      <c r="AB2" s="11"/>
      <c r="AC2" s="11"/>
      <c r="AD2" s="23"/>
      <c r="AE2" s="23"/>
      <c r="AF2" s="23"/>
      <c r="AG2" s="23"/>
    </row>
    <row r="3" spans="1:33" s="20" customFormat="1" ht="19.5" customHeight="1">
      <c r="A3" s="17"/>
      <c r="B3" s="17"/>
      <c r="C3" s="17"/>
      <c r="D3" s="28"/>
      <c r="E3" s="29">
        <v>20</v>
      </c>
      <c r="F3" s="14">
        <v>8</v>
      </c>
      <c r="G3" s="14"/>
      <c r="H3" s="14"/>
      <c r="I3" s="14"/>
      <c r="J3" s="18">
        <v>2.5</v>
      </c>
      <c r="K3" s="18">
        <v>10</v>
      </c>
      <c r="L3" s="14"/>
      <c r="M3" s="14"/>
      <c r="N3" s="15">
        <v>8</v>
      </c>
      <c r="O3" s="15"/>
      <c r="P3" s="15"/>
      <c r="Q3" s="15"/>
      <c r="R3" s="15">
        <v>22</v>
      </c>
      <c r="S3" s="15">
        <v>0.5</v>
      </c>
      <c r="T3" s="15"/>
      <c r="U3" s="15"/>
      <c r="V3" s="16">
        <v>8</v>
      </c>
      <c r="W3" s="16"/>
      <c r="X3" s="13"/>
      <c r="Y3" s="16"/>
      <c r="Z3" s="16">
        <v>1.5</v>
      </c>
      <c r="AA3" s="16">
        <v>4.7</v>
      </c>
      <c r="AB3" s="16"/>
      <c r="AC3" s="16"/>
      <c r="AD3" s="19"/>
      <c r="AE3" s="19"/>
      <c r="AF3" s="19"/>
      <c r="AG3" s="19"/>
    </row>
    <row r="4" spans="1:41" ht="12.75">
      <c r="A4" s="6" t="s">
        <v>10</v>
      </c>
      <c r="B4" s="6" t="s">
        <v>12</v>
      </c>
      <c r="C4" s="6" t="s">
        <v>13</v>
      </c>
      <c r="D4" s="25" t="s">
        <v>23</v>
      </c>
      <c r="E4" s="1"/>
      <c r="F4" s="2" t="s">
        <v>2</v>
      </c>
      <c r="G4" s="3" t="s">
        <v>5</v>
      </c>
      <c r="H4" s="3" t="s">
        <v>25</v>
      </c>
      <c r="I4" s="3" t="s">
        <v>13</v>
      </c>
      <c r="J4" s="3" t="s">
        <v>0</v>
      </c>
      <c r="K4" s="3" t="s">
        <v>1</v>
      </c>
      <c r="L4" s="3" t="s">
        <v>3</v>
      </c>
      <c r="M4" s="3" t="s">
        <v>4</v>
      </c>
      <c r="N4" s="4" t="s">
        <v>2</v>
      </c>
      <c r="O4" s="5" t="s">
        <v>5</v>
      </c>
      <c r="P4" s="5" t="s">
        <v>25</v>
      </c>
      <c r="Q4" s="5" t="s">
        <v>13</v>
      </c>
      <c r="R4" s="5" t="s">
        <v>1</v>
      </c>
      <c r="S4" s="5" t="s">
        <v>8</v>
      </c>
      <c r="T4" s="5" t="s">
        <v>3</v>
      </c>
      <c r="U4" s="5" t="s">
        <v>4</v>
      </c>
      <c r="V4" s="12" t="s">
        <v>2</v>
      </c>
      <c r="W4" s="13" t="s">
        <v>5</v>
      </c>
      <c r="X4" s="13" t="s">
        <v>25</v>
      </c>
      <c r="Y4" s="13" t="s">
        <v>13</v>
      </c>
      <c r="Z4" s="13" t="s">
        <v>0</v>
      </c>
      <c r="AA4" s="13" t="s">
        <v>1</v>
      </c>
      <c r="AB4" s="13" t="s">
        <v>3</v>
      </c>
      <c r="AC4" s="13" t="s">
        <v>4</v>
      </c>
      <c r="AF4" s="7"/>
      <c r="AH4"/>
      <c r="AI4"/>
      <c r="AJ4"/>
      <c r="AK4"/>
      <c r="AL4"/>
      <c r="AM4"/>
      <c r="AN4"/>
      <c r="AO4"/>
    </row>
    <row r="5" spans="1:41" ht="12.75">
      <c r="A5" s="6">
        <f aca="true" t="shared" si="0" ref="A5:A49">1/(1/F5+1/N5+1/V5)</f>
        <v>8.017019033924441</v>
      </c>
      <c r="B5" s="6">
        <f aca="true" t="shared" si="1" ref="B5:B49">+G5+O5+W5</f>
        <v>0.9739123273307878</v>
      </c>
      <c r="C5" s="6">
        <f>10*LOG10(POWER(10,I5/10)*G5+POWER(10,Q5/10)*O5+POWER(10,Y5/10)*W5)</f>
        <v>71.78762500924745</v>
      </c>
      <c r="D5" s="25">
        <v>0</v>
      </c>
      <c r="E5" s="1">
        <f>+fzakl*POWER(10,D5)</f>
        <v>20</v>
      </c>
      <c r="F5" s="2">
        <f aca="true" t="shared" si="2" ref="F5:F69">+J5+Paral(K5,Zhl)</f>
        <v>8.234534964209603</v>
      </c>
      <c r="G5" s="3">
        <f>+L5*M5</f>
        <v>0.9522752572489215</v>
      </c>
      <c r="H5" s="3">
        <f>10*LOG10(POWER(10,I5/10)*G5)</f>
        <v>71.78762500302128</v>
      </c>
      <c r="I5" s="3">
        <v>72</v>
      </c>
      <c r="J5" s="3">
        <f>(2*PI()*E5*Lhl1/1000)</f>
        <v>0.3141592653589793</v>
      </c>
      <c r="K5" s="3">
        <f>1/(2*PI()*E5*Chl1/1000000)</f>
        <v>795.7747154594767</v>
      </c>
      <c r="L5" s="3">
        <f>Paral(K5,Zhl)/(Paral(K5,Zhl)+J5)</f>
        <v>0.9618485722965008</v>
      </c>
      <c r="M5" s="3">
        <f>Paral(K5,Zhl)/Zhl</f>
        <v>0.9900469623563279</v>
      </c>
      <c r="N5" s="4">
        <f>R5+S5+Zst</f>
        <v>369.77861160737933</v>
      </c>
      <c r="O5" s="5">
        <f>+T5*U5</f>
        <v>0.021634566599796144</v>
      </c>
      <c r="P5" s="5">
        <f>10*LOG10(POWER(10,Q5/10)*O5)</f>
        <v>-16.64851800497718</v>
      </c>
      <c r="Q5" s="5">
        <v>0</v>
      </c>
      <c r="R5" s="5">
        <f>1/(2*PI()*E5*Cst1/1000000)</f>
        <v>361.71577975430756</v>
      </c>
      <c r="S5" s="5">
        <f>2*PI()*E5*Lst1/1000</f>
        <v>0.06283185307179587</v>
      </c>
      <c r="T5" s="5">
        <f>Zst/(Zst+S5+R5)</f>
        <v>0.021634566599796144</v>
      </c>
      <c r="U5" s="5">
        <v>1</v>
      </c>
      <c r="V5" s="12">
        <f>+AA5+Paral(Z5,Zvy)</f>
        <v>1693.321848941481</v>
      </c>
      <c r="W5" s="13">
        <f>+AB5*AC5</f>
        <v>2.5034820702445297E-06</v>
      </c>
      <c r="X5" s="13">
        <f>10*LOG10(POWER(10,Y5/10)*W5)</f>
        <v>-56.014555146392475</v>
      </c>
      <c r="Y5" s="13">
        <v>0</v>
      </c>
      <c r="Z5" s="13">
        <f>(2*PI()*E5*Lvy1/1000)</f>
        <v>0.18849555921538758</v>
      </c>
      <c r="AA5" s="13">
        <f>1/(2*PI()*E5*Cvy1/1000000)</f>
        <v>1693.1376924669714</v>
      </c>
      <c r="AB5" s="13">
        <f>Paral(Zvy,Z5)/(Paral(Zvy,Z5)+AA5)</f>
        <v>0.00010875456111593747</v>
      </c>
      <c r="AC5" s="13">
        <f>Paral(Zvy,Z5)/Zvy</f>
        <v>0.023019559313707316</v>
      </c>
      <c r="AF5" s="7"/>
      <c r="AH5"/>
      <c r="AI5"/>
      <c r="AJ5"/>
      <c r="AK5"/>
      <c r="AL5"/>
      <c r="AM5"/>
      <c r="AN5"/>
      <c r="AO5"/>
    </row>
    <row r="6" spans="1:41" ht="12.75">
      <c r="A6" s="6">
        <f t="shared" si="0"/>
        <v>8.018836507230123</v>
      </c>
      <c r="B6" s="6">
        <f t="shared" si="1"/>
        <v>0.9708769873056774</v>
      </c>
      <c r="C6" s="6">
        <f>10*LOG10(POWER(10,I6/10)*G6+POWER(10,Q6/10)*O6+POWER(10,Y6/10)*W6)</f>
        <v>72.7619589071266</v>
      </c>
      <c r="D6" s="25">
        <f>+D5+0.05</f>
        <v>0.05</v>
      </c>
      <c r="E6" s="1">
        <f aca="true" t="shared" si="3" ref="E6:E69">+fzakl*POWER(10,D6)</f>
        <v>22.440369086039272</v>
      </c>
      <c r="F6" s="2">
        <f t="shared" si="2"/>
        <v>8.263260925680468</v>
      </c>
      <c r="G6" s="3">
        <f aca="true" t="shared" si="4" ref="G6:G49">+L6*M6</f>
        <v>0.9466640614588002</v>
      </c>
      <c r="H6" s="3">
        <f aca="true" t="shared" si="5" ref="H6:H69">10*LOG10(POWER(10,I6/10)*G6)</f>
        <v>72.76195890155942</v>
      </c>
      <c r="I6" s="3">
        <v>73</v>
      </c>
      <c r="J6" s="3">
        <f aca="true" t="shared" si="6" ref="J6:J49">(2*PI()*E6*Lhl1/1000)</f>
        <v>0.35249249332272237</v>
      </c>
      <c r="K6" s="3">
        <f aca="true" t="shared" si="7" ref="K6:K49">1/(2*PI()*E6*Chl1/1000000)</f>
        <v>709.234961696373</v>
      </c>
      <c r="L6" s="3">
        <f>Paral(K6,Zhl)/F6</f>
        <v>0.9573422046704043</v>
      </c>
      <c r="M6" s="3">
        <f aca="true" t="shared" si="8" ref="M6:M69">Paral(K6,Zhl)/Zhl</f>
        <v>0.9888460540447181</v>
      </c>
      <c r="N6" s="4">
        <f aca="true" t="shared" si="9" ref="N6:N49">R6+S6+Zst</f>
        <v>330.4500265424704</v>
      </c>
      <c r="O6" s="5">
        <f aca="true" t="shared" si="10" ref="O6:O47">+T6*U6</f>
        <v>0.02420940946413214</v>
      </c>
      <c r="P6" s="5">
        <f aca="true" t="shared" si="11" ref="P6:P69">10*LOG10(POWER(10,Q6/10)*O6)</f>
        <v>-16.160158040979912</v>
      </c>
      <c r="Q6" s="5">
        <v>0</v>
      </c>
      <c r="R6" s="5">
        <f aca="true" t="shared" si="12" ref="R6:R49">1/(2*PI()*E6*Cst1/1000000)</f>
        <v>322.37952804380586</v>
      </c>
      <c r="S6" s="5">
        <f aca="true" t="shared" si="13" ref="S6:S49">2*PI()*E6*Lst1/1000</f>
        <v>0.07049849866454447</v>
      </c>
      <c r="T6" s="5">
        <f aca="true" t="shared" si="14" ref="T6:T49">Zst/(Zst+S6+R6)</f>
        <v>0.02420940946413214</v>
      </c>
      <c r="U6" s="5">
        <v>1</v>
      </c>
      <c r="V6" s="12">
        <f aca="true" t="shared" si="15" ref="V6:V69">+AA6+Paral(Z6,Zvy)</f>
        <v>1509.2166050131775</v>
      </c>
      <c r="W6" s="13">
        <f aca="true" t="shared" si="16" ref="W6:W49">+AB6*AC6</f>
        <v>3.5163827449976045E-06</v>
      </c>
      <c r="X6" s="13">
        <f aca="true" t="shared" si="17" ref="X6:X69">10*LOG10(POWER(10,Y6/10)*W6)</f>
        <v>-54.53903859709279</v>
      </c>
      <c r="Y6" s="13">
        <v>0</v>
      </c>
      <c r="Z6" s="13">
        <f aca="true" t="shared" si="18" ref="Z6:Z49">(2*PI()*E6*Lvy1/1000)</f>
        <v>0.21149549599363343</v>
      </c>
      <c r="AA6" s="13">
        <f aca="true" t="shared" si="19" ref="AA6:AA49">1/(2*PI()*E6*Cvy1/1000000)</f>
        <v>1509.0105568007934</v>
      </c>
      <c r="AB6" s="13">
        <f>Paral(Zvy,Z6)/(Paral(Zvy,Z6)+AA6)</f>
        <v>0.0001365266004227663</v>
      </c>
      <c r="AC6" s="13">
        <f aca="true" t="shared" si="20" ref="AC6:AC69">Paral(Zvy,Z6)/Zvy</f>
        <v>0.025756026548004747</v>
      </c>
      <c r="AF6" s="7"/>
      <c r="AH6"/>
      <c r="AI6"/>
      <c r="AJ6"/>
      <c r="AK6"/>
      <c r="AL6"/>
      <c r="AM6"/>
      <c r="AN6"/>
      <c r="AO6"/>
    </row>
    <row r="7" spans="1:41" ht="12.75">
      <c r="A7" s="6">
        <f t="shared" si="0"/>
        <v>8.020812053367107</v>
      </c>
      <c r="B7" s="6">
        <f t="shared" si="1"/>
        <v>0.9675080708588121</v>
      </c>
      <c r="C7" s="6">
        <f>10*LOG10(POWER(10,I7/10)*G7+POWER(10,Q7/10)*O7+POWER(10,Y7/10)*W7)</f>
        <v>69.73322424482697</v>
      </c>
      <c r="D7" s="25">
        <f aca="true" t="shared" si="21" ref="D7:D49">+D6+0.05</f>
        <v>0.1</v>
      </c>
      <c r="E7" s="1">
        <f t="shared" si="3"/>
        <v>25.178508235883346</v>
      </c>
      <c r="F7" s="2">
        <f t="shared" si="2"/>
        <v>8.295519693027885</v>
      </c>
      <c r="G7" s="3">
        <f t="shared" si="4"/>
        <v>0.9404212266968697</v>
      </c>
      <c r="H7" s="3">
        <f t="shared" si="5"/>
        <v>69.73322423231804</v>
      </c>
      <c r="I7" s="3">
        <v>70</v>
      </c>
      <c r="J7" s="3">
        <f t="shared" si="6"/>
        <v>0.3955030825110061</v>
      </c>
      <c r="K7" s="3">
        <f t="shared" si="7"/>
        <v>632.1063249691435</v>
      </c>
      <c r="L7" s="3">
        <f aca="true" t="shared" si="22" ref="L7:L69">Paral(K7,Zhl)/F7</f>
        <v>0.9523232905054262</v>
      </c>
      <c r="M7" s="3">
        <f t="shared" si="8"/>
        <v>0.9875020763146097</v>
      </c>
      <c r="N7" s="4">
        <f t="shared" si="9"/>
        <v>295.4001574206584</v>
      </c>
      <c r="O7" s="5">
        <f t="shared" si="10"/>
        <v>0.027081908384387784</v>
      </c>
      <c r="P7" s="5">
        <f t="shared" si="11"/>
        <v>-15.673207354223928</v>
      </c>
      <c r="Q7" s="5">
        <v>0</v>
      </c>
      <c r="R7" s="5">
        <f t="shared" si="12"/>
        <v>287.32105680415617</v>
      </c>
      <c r="S7" s="5">
        <f t="shared" si="13"/>
        <v>0.07910061650220122</v>
      </c>
      <c r="T7" s="5">
        <f t="shared" si="14"/>
        <v>0.027081908384387784</v>
      </c>
      <c r="U7" s="5">
        <v>1</v>
      </c>
      <c r="V7" s="12">
        <f t="shared" si="15"/>
        <v>1345.1375400124998</v>
      </c>
      <c r="W7" s="13">
        <f t="shared" si="16"/>
        <v>4.935777554676269E-06</v>
      </c>
      <c r="X7" s="13">
        <f t="shared" si="17"/>
        <v>-53.066444212911684</v>
      </c>
      <c r="Y7" s="13">
        <v>0</v>
      </c>
      <c r="Z7" s="13">
        <f t="shared" si="18"/>
        <v>0.23730184950660368</v>
      </c>
      <c r="AA7" s="13">
        <f t="shared" si="19"/>
        <v>1344.9070744024327</v>
      </c>
      <c r="AB7" s="13">
        <f aca="true" t="shared" si="23" ref="AB7:AB69">Paral(Zvy,Z7)/(Paral(Zvy,Z7)+AA7)</f>
        <v>0.00017133237547209504</v>
      </c>
      <c r="AC7" s="13">
        <f t="shared" si="20"/>
        <v>0.028808201258378987</v>
      </c>
      <c r="AF7" s="7"/>
      <c r="AH7"/>
      <c r="AI7"/>
      <c r="AJ7"/>
      <c r="AK7"/>
      <c r="AL7"/>
      <c r="AM7"/>
      <c r="AN7"/>
      <c r="AO7"/>
    </row>
    <row r="8" spans="1:41" ht="12.75">
      <c r="A8" s="6">
        <f t="shared" si="0"/>
        <v>8.022949829341691</v>
      </c>
      <c r="B8" s="6">
        <f t="shared" si="1"/>
        <v>0.9637738105675875</v>
      </c>
      <c r="C8" s="6">
        <f>10*LOG10(POWER(10,I8/10)*G8+POWER(10,Q8/10)*O8+POWER(10,Y8/10)*W8)</f>
        <v>73.70106255822483</v>
      </c>
      <c r="D8" s="25">
        <f t="shared" si="21"/>
        <v>0.15000000000000002</v>
      </c>
      <c r="E8" s="1">
        <f t="shared" si="3"/>
        <v>28.250750892455088</v>
      </c>
      <c r="F8" s="2">
        <f t="shared" si="2"/>
        <v>8.331749365545067</v>
      </c>
      <c r="G8" s="3">
        <f t="shared" si="4"/>
        <v>0.9334826603906888</v>
      </c>
      <c r="H8" s="3">
        <f t="shared" si="5"/>
        <v>73.70106255261445</v>
      </c>
      <c r="I8" s="3">
        <v>74</v>
      </c>
      <c r="J8" s="3">
        <f t="shared" si="6"/>
        <v>0.443761757310661</v>
      </c>
      <c r="K8" s="3">
        <f t="shared" si="7"/>
        <v>563.3653551290233</v>
      </c>
      <c r="L8" s="3">
        <f t="shared" si="22"/>
        <v>0.946738465376097</v>
      </c>
      <c r="M8" s="3">
        <f t="shared" si="8"/>
        <v>0.9859984510293007</v>
      </c>
      <c r="N8" s="4">
        <f t="shared" si="9"/>
        <v>264.16391377374543</v>
      </c>
      <c r="O8" s="5">
        <f t="shared" si="10"/>
        <v>0.030284227265242384</v>
      </c>
      <c r="P8" s="5">
        <f t="shared" si="11"/>
        <v>-15.187835033519326</v>
      </c>
      <c r="Q8" s="5">
        <v>0</v>
      </c>
      <c r="R8" s="5">
        <f t="shared" si="12"/>
        <v>256.0751614222833</v>
      </c>
      <c r="S8" s="5">
        <f t="shared" si="13"/>
        <v>0.0887523514621322</v>
      </c>
      <c r="T8" s="5">
        <f t="shared" si="14"/>
        <v>0.030284227265242384</v>
      </c>
      <c r="U8" s="5">
        <v>1</v>
      </c>
      <c r="V8" s="12">
        <f t="shared" si="15"/>
        <v>1198.9073726490826</v>
      </c>
      <c r="W8" s="13">
        <f t="shared" si="16"/>
        <v>6.922911656257735E-06</v>
      </c>
      <c r="X8" s="13">
        <f t="shared" si="17"/>
        <v>-51.597112104143584</v>
      </c>
      <c r="Y8" s="13">
        <v>0</v>
      </c>
      <c r="Z8" s="13">
        <f t="shared" si="18"/>
        <v>0.2662570543863966</v>
      </c>
      <c r="AA8" s="13">
        <f t="shared" si="19"/>
        <v>1198.6496917638794</v>
      </c>
      <c r="AB8" s="13">
        <f t="shared" si="23"/>
        <v>0.00021492976945649745</v>
      </c>
      <c r="AC8" s="13">
        <f t="shared" si="20"/>
        <v>0.0322101106503953</v>
      </c>
      <c r="AF8" s="7"/>
      <c r="AH8"/>
      <c r="AI8"/>
      <c r="AJ8"/>
      <c r="AK8"/>
      <c r="AL8"/>
      <c r="AM8"/>
      <c r="AN8"/>
      <c r="AO8"/>
    </row>
    <row r="9" spans="1:41" ht="12.75">
      <c r="A9" s="6">
        <f t="shared" si="0"/>
        <v>8.025251116253255</v>
      </c>
      <c r="B9" s="6">
        <f t="shared" si="1"/>
        <v>0.9596406452418101</v>
      </c>
      <c r="C9" s="6">
        <f>10*LOG10(POWER(10,I9/10)*G9+POWER(10,Q9/10)*O9+POWER(10,Y9/10)*W9)</f>
        <v>75.66507567297204</v>
      </c>
      <c r="D9" s="25">
        <f t="shared" si="21"/>
        <v>0.2</v>
      </c>
      <c r="E9" s="1">
        <f t="shared" si="3"/>
        <v>31.697863849222273</v>
      </c>
      <c r="F9" s="2">
        <f t="shared" si="2"/>
        <v>8.372443261750943</v>
      </c>
      <c r="G9" s="3">
        <f t="shared" si="4"/>
        <v>0.9257795152320966</v>
      </c>
      <c r="H9" s="3">
        <f t="shared" si="5"/>
        <v>75.66507566898198</v>
      </c>
      <c r="I9" s="3">
        <v>76</v>
      </c>
      <c r="J9" s="3">
        <f t="shared" si="6"/>
        <v>0.49790888101603087</v>
      </c>
      <c r="K9" s="3">
        <f t="shared" si="7"/>
        <v>502.09990127079277</v>
      </c>
      <c r="L9" s="3">
        <f t="shared" si="22"/>
        <v>0.9405300381919934</v>
      </c>
      <c r="M9" s="3">
        <f t="shared" si="8"/>
        <v>0.9843167975918641</v>
      </c>
      <c r="N9" s="4">
        <f t="shared" si="9"/>
        <v>236.32680962656354</v>
      </c>
      <c r="O9" s="5">
        <f t="shared" si="10"/>
        <v>0.03385142808232954</v>
      </c>
      <c r="P9" s="5">
        <f t="shared" si="11"/>
        <v>-14.704230051119847</v>
      </c>
      <c r="Q9" s="5">
        <v>0</v>
      </c>
      <c r="R9" s="5">
        <f t="shared" si="12"/>
        <v>228.22722785036035</v>
      </c>
      <c r="S9" s="5">
        <f t="shared" si="13"/>
        <v>0.09958177620320617</v>
      </c>
      <c r="T9" s="5">
        <f t="shared" si="14"/>
        <v>0.03385142808232954</v>
      </c>
      <c r="U9" s="5">
        <v>1</v>
      </c>
      <c r="V9" s="12">
        <f t="shared" si="15"/>
        <v>1068.585653117167</v>
      </c>
      <c r="W9" s="13">
        <f t="shared" si="16"/>
        <v>9.701927384059644E-06</v>
      </c>
      <c r="X9" s="13">
        <f t="shared" si="17"/>
        <v>-50.13141980258318</v>
      </c>
      <c r="Y9" s="13">
        <v>0</v>
      </c>
      <c r="Z9" s="13">
        <f t="shared" si="18"/>
        <v>0.2987453286096185</v>
      </c>
      <c r="AA9" s="13">
        <f t="shared" si="19"/>
        <v>1068.2976622782824</v>
      </c>
      <c r="AB9" s="13">
        <f t="shared" si="23"/>
        <v>0.00026950655573993956</v>
      </c>
      <c r="AC9" s="13">
        <f t="shared" si="20"/>
        <v>0.03599885486059019</v>
      </c>
      <c r="AF9" s="7"/>
      <c r="AH9"/>
      <c r="AI9"/>
      <c r="AJ9"/>
      <c r="AK9"/>
      <c r="AL9"/>
      <c r="AM9"/>
      <c r="AN9"/>
      <c r="AO9"/>
    </row>
    <row r="10" spans="1:41" ht="12.75">
      <c r="A10" s="6">
        <f t="shared" si="0"/>
        <v>8.027713297652745</v>
      </c>
      <c r="B10" s="6">
        <f t="shared" si="1"/>
        <v>0.9550734520288672</v>
      </c>
      <c r="C10" s="6">
        <f>10*LOG10(POWER(10,I10/10)*G10+POWER(10,Q10/10)*O10+POWER(10,Y10/10)*W10)</f>
        <v>75.6248222084442</v>
      </c>
      <c r="D10" s="25">
        <f t="shared" si="21"/>
        <v>0.25</v>
      </c>
      <c r="E10" s="1">
        <f t="shared" si="3"/>
        <v>35.56558820077846</v>
      </c>
      <c r="F10" s="2">
        <f t="shared" si="2"/>
        <v>8.418157090520115</v>
      </c>
      <c r="G10" s="3">
        <f t="shared" si="4"/>
        <v>0.9172382896952501</v>
      </c>
      <c r="H10" s="3">
        <f t="shared" si="5"/>
        <v>75.62482175861948</v>
      </c>
      <c r="I10" s="3">
        <v>76</v>
      </c>
      <c r="J10" s="3">
        <f t="shared" si="6"/>
        <v>0.5586629530608271</v>
      </c>
      <c r="K10" s="3">
        <f t="shared" si="7"/>
        <v>447.49700804445513</v>
      </c>
      <c r="L10" s="3">
        <f t="shared" si="22"/>
        <v>0.9336359553458617</v>
      </c>
      <c r="M10" s="3">
        <f t="shared" si="8"/>
        <v>0.9824367671824109</v>
      </c>
      <c r="N10" s="4">
        <f t="shared" si="9"/>
        <v>211.51946351990995</v>
      </c>
      <c r="O10" s="5">
        <f t="shared" si="10"/>
        <v>0.03782157852932987</v>
      </c>
      <c r="P10" s="5">
        <f t="shared" si="11"/>
        <v>5.777396506928186</v>
      </c>
      <c r="Q10" s="5">
        <v>20</v>
      </c>
      <c r="R10" s="5">
        <f t="shared" si="12"/>
        <v>203.40773092929777</v>
      </c>
      <c r="S10" s="5">
        <f t="shared" si="13"/>
        <v>0.11173259061216542</v>
      </c>
      <c r="T10" s="5">
        <f t="shared" si="14"/>
        <v>0.03782157852932987</v>
      </c>
      <c r="U10" s="5">
        <v>1</v>
      </c>
      <c r="V10" s="12">
        <f t="shared" si="15"/>
        <v>952.4430115937846</v>
      </c>
      <c r="W10" s="13">
        <f t="shared" si="16"/>
        <v>1.358380428715239E-05</v>
      </c>
      <c r="X10" s="13">
        <f t="shared" si="17"/>
        <v>-48.6697858428667</v>
      </c>
      <c r="Y10" s="13">
        <v>0</v>
      </c>
      <c r="Z10" s="13">
        <f t="shared" si="18"/>
        <v>0.33519777183649624</v>
      </c>
      <c r="AA10" s="13">
        <f t="shared" si="19"/>
        <v>952.1212937116064</v>
      </c>
      <c r="AB10" s="13">
        <f t="shared" si="23"/>
        <v>0.000337781765693133</v>
      </c>
      <c r="AC10" s="13">
        <f t="shared" si="20"/>
        <v>0.040214735272279215</v>
      </c>
      <c r="AF10" s="7"/>
      <c r="AH10"/>
      <c r="AI10"/>
      <c r="AJ10"/>
      <c r="AK10"/>
      <c r="AL10"/>
      <c r="AM10"/>
      <c r="AN10"/>
      <c r="AO10"/>
    </row>
    <row r="11" spans="1:41" ht="12.75">
      <c r="A11" s="6">
        <f t="shared" si="0"/>
        <v>8.03032861560042</v>
      </c>
      <c r="B11" s="6">
        <f t="shared" si="1"/>
        <v>0.9500358910986806</v>
      </c>
      <c r="C11" s="6">
        <f>10*LOG10(POWER(10,I11/10)*G11+POWER(10,Q11/10)*O11+POWER(10,Y11/10)*W11)</f>
        <v>79.57983145175606</v>
      </c>
      <c r="D11" s="25">
        <f t="shared" si="21"/>
        <v>0.3</v>
      </c>
      <c r="E11" s="1">
        <f t="shared" si="3"/>
        <v>39.905246299377595</v>
      </c>
      <c r="F11" s="2">
        <f t="shared" si="2"/>
        <v>8.469517100271348</v>
      </c>
      <c r="G11" s="3">
        <f t="shared" si="4"/>
        <v>0.9077810750671367</v>
      </c>
      <c r="H11" s="3">
        <f t="shared" si="5"/>
        <v>79.57981124562829</v>
      </c>
      <c r="I11" s="3">
        <v>80</v>
      </c>
      <c r="J11" s="3">
        <f t="shared" si="6"/>
        <v>0.6268301430690797</v>
      </c>
      <c r="K11" s="3">
        <f t="shared" si="7"/>
        <v>398.83212823166485</v>
      </c>
      <c r="L11" s="3">
        <f t="shared" si="22"/>
        <v>0.9259898603842482</v>
      </c>
      <c r="M11" s="3">
        <f t="shared" si="8"/>
        <v>0.9803358696502836</v>
      </c>
      <c r="N11" s="4">
        <f t="shared" si="9"/>
        <v>189.41269704300694</v>
      </c>
      <c r="O11" s="5">
        <f t="shared" si="10"/>
        <v>0.042235816948340936</v>
      </c>
      <c r="P11" s="5">
        <f t="shared" si="11"/>
        <v>26.25680898962019</v>
      </c>
      <c r="Q11" s="5">
        <v>40</v>
      </c>
      <c r="R11" s="5">
        <f t="shared" si="12"/>
        <v>181.28733101439312</v>
      </c>
      <c r="S11" s="5">
        <f t="shared" si="13"/>
        <v>0.12536602861381593</v>
      </c>
      <c r="T11" s="5">
        <f t="shared" si="14"/>
        <v>0.042235816948340936</v>
      </c>
      <c r="U11" s="5">
        <v>1</v>
      </c>
      <c r="V11" s="12">
        <f t="shared" si="15"/>
        <v>848.9382070128044</v>
      </c>
      <c r="W11" s="13">
        <f t="shared" si="16"/>
        <v>1.8999083203003287E-05</v>
      </c>
      <c r="X11" s="13">
        <f t="shared" si="17"/>
        <v>-47.212673553357554</v>
      </c>
      <c r="Y11" s="13">
        <v>0</v>
      </c>
      <c r="Z11" s="13">
        <f t="shared" si="18"/>
        <v>0.37609808584144777</v>
      </c>
      <c r="AA11" s="13">
        <f t="shared" si="19"/>
        <v>848.5789962375846</v>
      </c>
      <c r="AB11" s="13">
        <f t="shared" si="23"/>
        <v>0.00042312947191256475</v>
      </c>
      <c r="AC11" s="13">
        <f t="shared" si="20"/>
        <v>0.04490134690246594</v>
      </c>
      <c r="AF11" s="7"/>
      <c r="AH11"/>
      <c r="AI11"/>
      <c r="AJ11"/>
      <c r="AK11"/>
      <c r="AL11"/>
      <c r="AM11"/>
      <c r="AN11"/>
      <c r="AO11"/>
    </row>
    <row r="12" spans="1:41" ht="12.75">
      <c r="A12" s="6">
        <f t="shared" si="0"/>
        <v>8.033082678565075</v>
      </c>
      <c r="B12" s="6">
        <f t="shared" si="1"/>
        <v>0.9444908871222618</v>
      </c>
      <c r="C12" s="6">
        <f>10*LOG10(POWER(10,I12/10)*G12+POWER(10,Q12/10)*O12+POWER(10,Y12/10)*W12)</f>
        <v>81.52964639872044</v>
      </c>
      <c r="D12" s="25">
        <f t="shared" si="21"/>
        <v>0.35</v>
      </c>
      <c r="E12" s="1">
        <f t="shared" si="3"/>
        <v>44.77442277136679</v>
      </c>
      <c r="F12" s="2">
        <f t="shared" si="2"/>
        <v>8.527229348672359</v>
      </c>
      <c r="G12" s="3">
        <f t="shared" si="4"/>
        <v>0.897325986795597</v>
      </c>
      <c r="H12" s="3">
        <f t="shared" si="5"/>
        <v>81.52950245215047</v>
      </c>
      <c r="I12" s="3">
        <v>82</v>
      </c>
      <c r="J12" s="3">
        <f t="shared" si="6"/>
        <v>0.7033149882362473</v>
      </c>
      <c r="K12" s="3">
        <f t="shared" si="7"/>
        <v>355.4595084443497</v>
      </c>
      <c r="L12" s="3">
        <f t="shared" si="22"/>
        <v>0.9175212769027082</v>
      </c>
      <c r="M12" s="3">
        <f t="shared" si="8"/>
        <v>0.9779892950545139</v>
      </c>
      <c r="N12" s="4">
        <f t="shared" si="9"/>
        <v>169.71316683598798</v>
      </c>
      <c r="O12" s="5">
        <f t="shared" si="10"/>
        <v>0.047138357907912105</v>
      </c>
      <c r="P12" s="5">
        <f t="shared" si="11"/>
        <v>36.73374449551183</v>
      </c>
      <c r="Q12" s="5">
        <v>50</v>
      </c>
      <c r="R12" s="5">
        <f t="shared" si="12"/>
        <v>161.57250383834074</v>
      </c>
      <c r="S12" s="5">
        <f t="shared" si="13"/>
        <v>0.14066299764724946</v>
      </c>
      <c r="T12" s="5">
        <f t="shared" si="14"/>
        <v>0.047138357907912105</v>
      </c>
      <c r="U12" s="5">
        <v>1</v>
      </c>
      <c r="V12" s="12">
        <f t="shared" si="15"/>
        <v>756.6976714495147</v>
      </c>
      <c r="W12" s="13">
        <f t="shared" si="16"/>
        <v>2.654241875262359E-05</v>
      </c>
      <c r="X12" s="13">
        <f t="shared" si="17"/>
        <v>-45.76059503361055</v>
      </c>
      <c r="Y12" s="13">
        <v>0</v>
      </c>
      <c r="Z12" s="13">
        <f t="shared" si="18"/>
        <v>0.4219889929417484</v>
      </c>
      <c r="AA12" s="13">
        <f t="shared" si="19"/>
        <v>756.2968264773397</v>
      </c>
      <c r="AB12" s="13">
        <f t="shared" si="23"/>
        <v>0.0005297293586316459</v>
      </c>
      <c r="AC12" s="13">
        <f t="shared" si="20"/>
        <v>0.05010562152187642</v>
      </c>
      <c r="AF12" s="7"/>
      <c r="AH12"/>
      <c r="AI12"/>
      <c r="AJ12"/>
      <c r="AK12"/>
      <c r="AL12"/>
      <c r="AM12"/>
      <c r="AN12"/>
      <c r="AO12"/>
    </row>
    <row r="13" spans="1:41" ht="12.75">
      <c r="A13" s="6">
        <f t="shared" si="0"/>
        <v>8.03595270081382</v>
      </c>
      <c r="B13" s="6">
        <f t="shared" si="1"/>
        <v>0.9384012738166192</v>
      </c>
      <c r="C13" s="6">
        <f>10*LOG10(POWER(10,I13/10)*G13+POWER(10,Q13/10)*O13+POWER(10,Y13/10)*W13)</f>
        <v>82.47458881415655</v>
      </c>
      <c r="D13" s="25">
        <f t="shared" si="21"/>
        <v>0.39999999999999997</v>
      </c>
      <c r="E13" s="1">
        <f t="shared" si="3"/>
        <v>50.237728630191604</v>
      </c>
      <c r="F13" s="2">
        <f t="shared" si="2"/>
        <v>8.592090257334808</v>
      </c>
      <c r="G13" s="3">
        <f t="shared" si="4"/>
        <v>0.885787822904525</v>
      </c>
      <c r="H13" s="3">
        <f t="shared" si="5"/>
        <v>82.47329705660052</v>
      </c>
      <c r="I13" s="3">
        <v>83</v>
      </c>
      <c r="J13" s="3">
        <f t="shared" si="6"/>
        <v>0.7891323959882378</v>
      </c>
      <c r="K13" s="3">
        <f t="shared" si="7"/>
        <v>316.8036203695866</v>
      </c>
      <c r="L13" s="3">
        <f t="shared" si="22"/>
        <v>0.9081559466493523</v>
      </c>
      <c r="M13" s="3">
        <f t="shared" si="8"/>
        <v>0.9753697326683213</v>
      </c>
      <c r="N13" s="4">
        <f t="shared" si="9"/>
        <v>152.159472101737</v>
      </c>
      <c r="O13" s="5">
        <f t="shared" si="10"/>
        <v>0.052576417948210497</v>
      </c>
      <c r="P13" s="5">
        <f t="shared" si="11"/>
        <v>47.207909941263935</v>
      </c>
      <c r="Q13" s="5">
        <v>60</v>
      </c>
      <c r="R13" s="5">
        <f t="shared" si="12"/>
        <v>144.00164562253937</v>
      </c>
      <c r="S13" s="5">
        <f t="shared" si="13"/>
        <v>0.15782647919764756</v>
      </c>
      <c r="T13" s="5">
        <f t="shared" si="14"/>
        <v>0.052576417948210497</v>
      </c>
      <c r="U13" s="5">
        <v>1</v>
      </c>
      <c r="V13" s="12">
        <f t="shared" si="15"/>
        <v>674.4972785510811</v>
      </c>
      <c r="W13" s="13">
        <f t="shared" si="16"/>
        <v>3.703296388373871E-05</v>
      </c>
      <c r="X13" s="13">
        <f t="shared" si="17"/>
        <v>-44.31411528381511</v>
      </c>
      <c r="Y13" s="13">
        <v>0</v>
      </c>
      <c r="Z13" s="13">
        <f t="shared" si="18"/>
        <v>0.47347943759294264</v>
      </c>
      <c r="AA13" s="13">
        <f t="shared" si="19"/>
        <v>674.0502561055035</v>
      </c>
      <c r="AB13" s="13">
        <f t="shared" si="23"/>
        <v>0.0006627490722242492</v>
      </c>
      <c r="AC13" s="13">
        <f t="shared" si="20"/>
        <v>0.05587780569718875</v>
      </c>
      <c r="AF13" s="7"/>
      <c r="AH13"/>
      <c r="AI13"/>
      <c r="AJ13"/>
      <c r="AK13"/>
      <c r="AL13"/>
      <c r="AM13"/>
      <c r="AN13"/>
      <c r="AO13"/>
    </row>
    <row r="14" spans="1:41" ht="12.75">
      <c r="A14" s="6">
        <f t="shared" si="0"/>
        <v>8.03890546342869</v>
      </c>
      <c r="B14" s="6">
        <f t="shared" si="1"/>
        <v>0.9317306289446735</v>
      </c>
      <c r="C14" s="6">
        <f>10*LOG10(POWER(10,I14/10)*G14+POWER(10,Q14/10)*O14+POWER(10,Y14/10)*W14)</f>
        <v>83.4119960878788</v>
      </c>
      <c r="D14" s="25">
        <f t="shared" si="21"/>
        <v>0.44999999999999996</v>
      </c>
      <c r="E14" s="1">
        <f t="shared" si="3"/>
        <v>56.367658625289074</v>
      </c>
      <c r="F14" s="2">
        <f t="shared" si="2"/>
        <v>8.66499864138322</v>
      </c>
      <c r="G14" s="3">
        <f t="shared" si="4"/>
        <v>0.8730789965058077</v>
      </c>
      <c r="H14" s="3">
        <f t="shared" si="5"/>
        <v>83.41053540606403</v>
      </c>
      <c r="I14" s="3">
        <v>84</v>
      </c>
      <c r="J14" s="3">
        <f t="shared" si="6"/>
        <v>0.8854211111863275</v>
      </c>
      <c r="K14" s="3">
        <f t="shared" si="7"/>
        <v>282.35152385856105</v>
      </c>
      <c r="L14" s="3">
        <f t="shared" si="22"/>
        <v>0.8978163589134753</v>
      </c>
      <c r="M14" s="3">
        <f t="shared" si="8"/>
        <v>0.9724471912746115</v>
      </c>
      <c r="N14" s="4">
        <f t="shared" si="9"/>
        <v>136.51868597612864</v>
      </c>
      <c r="O14" s="5">
        <f t="shared" si="10"/>
        <v>0.05860003663819957</v>
      </c>
      <c r="P14" s="5">
        <f t="shared" si="11"/>
        <v>48.678978875498814</v>
      </c>
      <c r="Q14" s="5">
        <v>61</v>
      </c>
      <c r="R14" s="5">
        <f t="shared" si="12"/>
        <v>128.34160175389138</v>
      </c>
      <c r="S14" s="5">
        <f t="shared" si="13"/>
        <v>0.1770842222372655</v>
      </c>
      <c r="T14" s="5">
        <f t="shared" si="14"/>
        <v>0.05860003663819957</v>
      </c>
      <c r="U14" s="5">
        <v>1</v>
      </c>
      <c r="V14" s="12">
        <f t="shared" si="15"/>
        <v>601.2460939464236</v>
      </c>
      <c r="W14" s="13">
        <f t="shared" si="16"/>
        <v>5.1595800666305225E-05</v>
      </c>
      <c r="X14" s="13">
        <f t="shared" si="17"/>
        <v>-42.87385643753909</v>
      </c>
      <c r="Y14" s="13">
        <v>0</v>
      </c>
      <c r="Z14" s="13">
        <f t="shared" si="18"/>
        <v>0.5312526667117965</v>
      </c>
      <c r="AA14" s="13">
        <f t="shared" si="19"/>
        <v>600.7479231033213</v>
      </c>
      <c r="AB14" s="13">
        <f t="shared" si="23"/>
        <v>0.0008285639576174434</v>
      </c>
      <c r="AC14" s="13">
        <f t="shared" si="20"/>
        <v>0.062271355387784735</v>
      </c>
      <c r="AF14" s="7"/>
      <c r="AH14"/>
      <c r="AI14"/>
      <c r="AJ14"/>
      <c r="AK14"/>
      <c r="AL14"/>
      <c r="AM14"/>
      <c r="AN14"/>
      <c r="AO14"/>
    </row>
    <row r="15" spans="1:41" ht="12.75">
      <c r="A15" s="6">
        <f t="shared" si="0"/>
        <v>8.04189500445337</v>
      </c>
      <c r="B15" s="6">
        <f t="shared" si="1"/>
        <v>0.9244443267510233</v>
      </c>
      <c r="C15" s="6">
        <f>10*LOG10(POWER(10,I15/10)*G15+POWER(10,Q15/10)*O15+POWER(10,Y15/10)*W15)</f>
        <v>84.3421448941941</v>
      </c>
      <c r="D15" s="25">
        <f t="shared" si="21"/>
        <v>0.49999999999999994</v>
      </c>
      <c r="E15" s="1">
        <f t="shared" si="3"/>
        <v>63.24555320336758</v>
      </c>
      <c r="F15" s="2">
        <f t="shared" si="2"/>
        <v>8.746969433013518</v>
      </c>
      <c r="G15" s="3">
        <f t="shared" si="4"/>
        <v>0.8591107923789145</v>
      </c>
      <c r="H15" s="3">
        <f t="shared" si="5"/>
        <v>84.34049174792911</v>
      </c>
      <c r="I15" s="3">
        <v>85</v>
      </c>
      <c r="J15" s="3">
        <f t="shared" si="6"/>
        <v>0.99345882657961</v>
      </c>
      <c r="K15" s="3">
        <f t="shared" si="7"/>
        <v>251.64606052243522</v>
      </c>
      <c r="L15" s="3">
        <f t="shared" si="22"/>
        <v>0.8864225107692708</v>
      </c>
      <c r="M15" s="3">
        <f t="shared" si="8"/>
        <v>0.9691888258042385</v>
      </c>
      <c r="N15" s="4">
        <f t="shared" si="9"/>
        <v>122.58326473005921</v>
      </c>
      <c r="O15" s="5">
        <f t="shared" si="10"/>
        <v>0.06526176324000517</v>
      </c>
      <c r="P15" s="5">
        <f t="shared" si="11"/>
        <v>50.14658803363283</v>
      </c>
      <c r="Q15" s="5">
        <v>62</v>
      </c>
      <c r="R15" s="5">
        <f t="shared" si="12"/>
        <v>114.38457296474328</v>
      </c>
      <c r="S15" s="5">
        <f t="shared" si="13"/>
        <v>0.198691765315922</v>
      </c>
      <c r="T15" s="5">
        <f t="shared" si="14"/>
        <v>0.06526176324000517</v>
      </c>
      <c r="U15" s="5">
        <v>1</v>
      </c>
      <c r="V15" s="12">
        <f t="shared" si="15"/>
        <v>535.9718918576195</v>
      </c>
      <c r="W15" s="13">
        <f t="shared" si="16"/>
        <v>7.177113210357451E-05</v>
      </c>
      <c r="X15" s="13">
        <f t="shared" si="17"/>
        <v>-41.44050203238805</v>
      </c>
      <c r="Y15" s="13">
        <v>0</v>
      </c>
      <c r="Z15" s="13">
        <f t="shared" si="18"/>
        <v>0.596075295947766</v>
      </c>
      <c r="AA15" s="13">
        <f t="shared" si="19"/>
        <v>535.4171500477345</v>
      </c>
      <c r="AB15" s="13">
        <f t="shared" si="23"/>
        <v>0.0010350203402688975</v>
      </c>
      <c r="AC15" s="13">
        <f t="shared" si="20"/>
        <v>0.06934272623562976</v>
      </c>
      <c r="AF15" s="7"/>
      <c r="AH15"/>
      <c r="AI15"/>
      <c r="AJ15"/>
      <c r="AK15"/>
      <c r="AL15"/>
      <c r="AM15"/>
      <c r="AN15"/>
      <c r="AO15"/>
    </row>
    <row r="16" spans="1:41" ht="12.75">
      <c r="A16" s="6">
        <f t="shared" si="0"/>
        <v>8.044860072159024</v>
      </c>
      <c r="B16" s="6">
        <f t="shared" si="1"/>
        <v>0.9165108321436876</v>
      </c>
      <c r="C16" s="6">
        <f>10*LOG10(POWER(10,I16/10)*G16+POWER(10,Q16/10)*O16+POWER(10,Y16/10)*W16)</f>
        <v>85.26533725144297</v>
      </c>
      <c r="D16" s="25">
        <f t="shared" si="21"/>
        <v>0.5499999999999999</v>
      </c>
      <c r="E16" s="1">
        <f t="shared" si="3"/>
        <v>70.9626778467151</v>
      </c>
      <c r="F16" s="2">
        <f t="shared" si="2"/>
        <v>8.839149351644515</v>
      </c>
      <c r="G16" s="3">
        <f t="shared" si="4"/>
        <v>0.8437949982943156</v>
      </c>
      <c r="H16" s="3">
        <f t="shared" si="5"/>
        <v>85.26236946715906</v>
      </c>
      <c r="I16" s="3">
        <v>86</v>
      </c>
      <c r="J16" s="3">
        <f t="shared" si="6"/>
        <v>1.1146791370114966</v>
      </c>
      <c r="K16" s="3">
        <f t="shared" si="7"/>
        <v>224.27978751828167</v>
      </c>
      <c r="L16" s="3">
        <f t="shared" si="22"/>
        <v>0.873892940070742</v>
      </c>
      <c r="M16" s="3">
        <f t="shared" si="8"/>
        <v>0.9655587768291274</v>
      </c>
      <c r="N16" s="4">
        <f t="shared" si="9"/>
        <v>110.1682937902576</v>
      </c>
      <c r="O16" s="5">
        <f t="shared" si="10"/>
        <v>0.07261617408027296</v>
      </c>
      <c r="P16" s="5">
        <f t="shared" si="11"/>
        <v>53.610333635579195</v>
      </c>
      <c r="Q16" s="5">
        <v>65</v>
      </c>
      <c r="R16" s="5">
        <f t="shared" si="12"/>
        <v>101.9453579628553</v>
      </c>
      <c r="S16" s="5">
        <f t="shared" si="13"/>
        <v>0.2229358274022993</v>
      </c>
      <c r="T16" s="5">
        <f t="shared" si="14"/>
        <v>0.07261617408027296</v>
      </c>
      <c r="U16" s="5">
        <v>1</v>
      </c>
      <c r="V16" s="12">
        <f t="shared" si="15"/>
        <v>477.8082455646957</v>
      </c>
      <c r="W16" s="13">
        <f t="shared" si="16"/>
        <v>9.965976909895887E-05</v>
      </c>
      <c r="X16" s="13">
        <f t="shared" si="17"/>
        <v>-40.01480123377728</v>
      </c>
      <c r="Y16" s="13">
        <v>0</v>
      </c>
      <c r="Z16" s="13">
        <f t="shared" si="18"/>
        <v>0.6688074822068979</v>
      </c>
      <c r="AA16" s="13">
        <f t="shared" si="19"/>
        <v>477.19103727293964</v>
      </c>
      <c r="AB16" s="13">
        <f t="shared" si="23"/>
        <v>0.0012917489337728526</v>
      </c>
      <c r="AC16" s="13">
        <f t="shared" si="20"/>
        <v>0.07715103646950912</v>
      </c>
      <c r="AF16" s="7"/>
      <c r="AH16"/>
      <c r="AI16"/>
      <c r="AJ16"/>
      <c r="AK16"/>
      <c r="AL16"/>
      <c r="AM16"/>
      <c r="AN16"/>
      <c r="AO16"/>
    </row>
    <row r="17" spans="1:41" ht="12.75">
      <c r="A17" s="6">
        <f t="shared" si="0"/>
        <v>8.04772141347531</v>
      </c>
      <c r="B17" s="6">
        <f t="shared" si="1"/>
        <v>0.9079032551029254</v>
      </c>
      <c r="C17" s="6">
        <f>10*LOG10(POWER(10,I17/10)*G17+POWER(10,Q17/10)*O17+POWER(10,Y17/10)*W17)</f>
        <v>86.18062935635959</v>
      </c>
      <c r="D17" s="25">
        <f t="shared" si="21"/>
        <v>0.6</v>
      </c>
      <c r="E17" s="1">
        <f t="shared" si="3"/>
        <v>79.62143411069945</v>
      </c>
      <c r="F17" s="2">
        <f t="shared" si="2"/>
        <v>8.942834811422232</v>
      </c>
      <c r="G17" s="3">
        <f t="shared" si="4"/>
        <v>0.8270459590862362</v>
      </c>
      <c r="H17" s="3">
        <f t="shared" si="5"/>
        <v>86.17529644042209</v>
      </c>
      <c r="I17" s="3">
        <v>87</v>
      </c>
      <c r="J17" s="3">
        <f t="shared" si="6"/>
        <v>1.250690562352286</v>
      </c>
      <c r="K17" s="3">
        <f t="shared" si="7"/>
        <v>199.88957103010563</v>
      </c>
      <c r="L17" s="3">
        <f t="shared" si="22"/>
        <v>0.8601460735073803</v>
      </c>
      <c r="M17" s="3">
        <f t="shared" si="8"/>
        <v>0.9615180311337432</v>
      </c>
      <c r="N17" s="4">
        <f t="shared" si="9"/>
        <v>99.10903403524573</v>
      </c>
      <c r="O17" s="5">
        <f t="shared" si="10"/>
        <v>0.08071918042461189</v>
      </c>
      <c r="P17" s="5">
        <f t="shared" si="11"/>
        <v>57.069767436788595</v>
      </c>
      <c r="Q17" s="5">
        <v>68</v>
      </c>
      <c r="R17" s="5">
        <f t="shared" si="12"/>
        <v>90.85889592277528</v>
      </c>
      <c r="S17" s="5">
        <f t="shared" si="13"/>
        <v>0.2501381124704572</v>
      </c>
      <c r="T17" s="5">
        <f t="shared" si="14"/>
        <v>0.08071918042461189</v>
      </c>
      <c r="U17" s="5">
        <v>1</v>
      </c>
      <c r="V17" s="12">
        <f t="shared" si="15"/>
        <v>425.98302026008935</v>
      </c>
      <c r="W17" s="13">
        <f t="shared" si="16"/>
        <v>0.00013811559207722778</v>
      </c>
      <c r="X17" s="13">
        <f t="shared" si="17"/>
        <v>-38.59757290495506</v>
      </c>
      <c r="Y17" s="13">
        <v>0</v>
      </c>
      <c r="Z17" s="13">
        <f t="shared" si="18"/>
        <v>0.7504143374113715</v>
      </c>
      <c r="AA17" s="13">
        <f t="shared" si="19"/>
        <v>425.2969596385226</v>
      </c>
      <c r="AB17" s="13">
        <f t="shared" si="23"/>
        <v>0.0016105351362311541</v>
      </c>
      <c r="AC17" s="13">
        <f t="shared" si="20"/>
        <v>0.08575757769584269</v>
      </c>
      <c r="AF17" s="7"/>
      <c r="AH17"/>
      <c r="AI17"/>
      <c r="AJ17"/>
      <c r="AK17"/>
      <c r="AL17"/>
      <c r="AM17"/>
      <c r="AN17"/>
      <c r="AO17"/>
    </row>
    <row r="18" spans="1:41" ht="12.75">
      <c r="A18" s="6">
        <f t="shared" si="0"/>
        <v>8.05037902164595</v>
      </c>
      <c r="B18" s="6">
        <f t="shared" si="1"/>
        <v>0.8986011737897596</v>
      </c>
      <c r="C18" s="6">
        <f>10*LOG10(POWER(10,I18/10)*G18+POWER(10,Q18/10)*O18+POWER(10,Y18/10)*W18)</f>
        <v>87.08791270480529</v>
      </c>
      <c r="D18" s="25">
        <f t="shared" si="21"/>
        <v>0.65</v>
      </c>
      <c r="E18" s="1">
        <f t="shared" si="3"/>
        <v>89.33671843019263</v>
      </c>
      <c r="F18" s="2">
        <f t="shared" si="2"/>
        <v>9.059492400021345</v>
      </c>
      <c r="G18" s="3">
        <f t="shared" si="4"/>
        <v>0.8087830940580711</v>
      </c>
      <c r="H18" s="3">
        <f t="shared" si="5"/>
        <v>87.07832064647701</v>
      </c>
      <c r="I18" s="3">
        <v>88</v>
      </c>
      <c r="J18" s="3">
        <f t="shared" si="6"/>
        <v>1.4032978915805652</v>
      </c>
      <c r="K18" s="3">
        <f t="shared" si="7"/>
        <v>178.1517677037336</v>
      </c>
      <c r="L18" s="3">
        <f t="shared" si="22"/>
        <v>0.8451019295984774</v>
      </c>
      <c r="M18" s="3">
        <f t="shared" si="8"/>
        <v>0.9570243135550974</v>
      </c>
      <c r="N18" s="4">
        <f t="shared" si="9"/>
        <v>89.25873580728594</v>
      </c>
      <c r="O18" s="5">
        <f t="shared" si="10"/>
        <v>0.0896270816256282</v>
      </c>
      <c r="P18" s="5">
        <f t="shared" si="11"/>
        <v>60.5243925545996</v>
      </c>
      <c r="Q18" s="5">
        <v>71</v>
      </c>
      <c r="R18" s="5">
        <f t="shared" si="12"/>
        <v>80.97807622896983</v>
      </c>
      <c r="S18" s="5">
        <f t="shared" si="13"/>
        <v>0.28065957831611305</v>
      </c>
      <c r="T18" s="5">
        <f t="shared" si="14"/>
        <v>0.0896270816256282</v>
      </c>
      <c r="U18" s="5">
        <v>1</v>
      </c>
      <c r="V18" s="12">
        <f t="shared" si="15"/>
        <v>379.8081154484392</v>
      </c>
      <c r="W18" s="13">
        <f t="shared" si="16"/>
        <v>0.00019099810606031545</v>
      </c>
      <c r="X18" s="13">
        <f t="shared" si="17"/>
        <v>-37.18970939200608</v>
      </c>
      <c r="Y18" s="13">
        <v>0</v>
      </c>
      <c r="Z18" s="13">
        <f t="shared" si="18"/>
        <v>0.841978734948339</v>
      </c>
      <c r="AA18" s="13">
        <f t="shared" si="19"/>
        <v>379.04631426326296</v>
      </c>
      <c r="AB18" s="13">
        <f t="shared" si="23"/>
        <v>0.00200575278460487</v>
      </c>
      <c r="AC18" s="13">
        <f t="shared" si="20"/>
        <v>0.09522514814702937</v>
      </c>
      <c r="AF18" s="7"/>
      <c r="AH18"/>
      <c r="AI18"/>
      <c r="AJ18"/>
      <c r="AK18"/>
      <c r="AL18"/>
      <c r="AM18"/>
      <c r="AN18"/>
      <c r="AO18"/>
    </row>
    <row r="19" spans="1:41" ht="12.75">
      <c r="A19" s="6">
        <f t="shared" si="0"/>
        <v>8.052709534952617</v>
      </c>
      <c r="B19" s="6">
        <f t="shared" si="1"/>
        <v>0.8885927195656429</v>
      </c>
      <c r="C19" s="6">
        <f>10*LOG10(POWER(10,I19/10)*G19+POWER(10,Q19/10)*O19+POWER(10,Y19/10)*W19)</f>
        <v>86.99213435292631</v>
      </c>
      <c r="D19" s="25">
        <f t="shared" si="21"/>
        <v>0.7000000000000001</v>
      </c>
      <c r="E19" s="1">
        <f t="shared" si="3"/>
        <v>100.23744672545448</v>
      </c>
      <c r="F19" s="2">
        <f t="shared" si="2"/>
        <v>9.190782311157193</v>
      </c>
      <c r="G19" s="3">
        <f t="shared" si="4"/>
        <v>0.7889339045676624</v>
      </c>
      <c r="H19" s="3">
        <f t="shared" si="5"/>
        <v>86.97040620340054</v>
      </c>
      <c r="I19" s="3">
        <v>88</v>
      </c>
      <c r="J19" s="3">
        <f t="shared" si="6"/>
        <v>1.5745261312364303</v>
      </c>
      <c r="K19" s="3">
        <f t="shared" si="7"/>
        <v>158.77793009613765</v>
      </c>
      <c r="L19" s="3">
        <f t="shared" si="22"/>
        <v>0.828684210121588</v>
      </c>
      <c r="M19" s="3">
        <f t="shared" si="8"/>
        <v>0.9520320224900952</v>
      </c>
      <c r="N19" s="4">
        <f t="shared" si="9"/>
        <v>80.4866916335826</v>
      </c>
      <c r="O19" s="5">
        <f t="shared" si="10"/>
        <v>0.09939531415230947</v>
      </c>
      <c r="P19" s="5">
        <f t="shared" si="11"/>
        <v>63.97365910697479</v>
      </c>
      <c r="Q19" s="5">
        <v>74</v>
      </c>
      <c r="R19" s="5">
        <f t="shared" si="12"/>
        <v>72.1717864073353</v>
      </c>
      <c r="S19" s="5">
        <f t="shared" si="13"/>
        <v>0.31490522624728606</v>
      </c>
      <c r="T19" s="5">
        <f t="shared" si="14"/>
        <v>0.09939531415230947</v>
      </c>
      <c r="U19" s="5">
        <v>1</v>
      </c>
      <c r="V19" s="12">
        <f t="shared" si="15"/>
        <v>338.6703206526533</v>
      </c>
      <c r="W19" s="13">
        <f t="shared" si="16"/>
        <v>0.00026350084567099635</v>
      </c>
      <c r="X19" s="13">
        <f t="shared" si="17"/>
        <v>-35.79217986638691</v>
      </c>
      <c r="Y19" s="13">
        <v>0</v>
      </c>
      <c r="Z19" s="13">
        <f t="shared" si="18"/>
        <v>0.9447156787418582</v>
      </c>
      <c r="AA19" s="13">
        <f t="shared" si="19"/>
        <v>337.8253831832716</v>
      </c>
      <c r="AB19" s="13">
        <f t="shared" si="23"/>
        <v>0.0024948671845628693</v>
      </c>
      <c r="AC19" s="13">
        <f t="shared" si="20"/>
        <v>0.10561718367271117</v>
      </c>
      <c r="AF19" s="7"/>
      <c r="AH19"/>
      <c r="AI19"/>
      <c r="AJ19"/>
      <c r="AK19"/>
      <c r="AL19"/>
      <c r="AM19"/>
      <c r="AN19"/>
      <c r="AO19"/>
    </row>
    <row r="20" spans="1:41" ht="12.75">
      <c r="A20" s="6">
        <f t="shared" si="0"/>
        <v>8.054564062342779</v>
      </c>
      <c r="B20" s="6">
        <f t="shared" si="1"/>
        <v>0.8778768956307834</v>
      </c>
      <c r="C20" s="6">
        <f>10*LOG10(POWER(10,I20/10)*G20+POWER(10,Q20/10)*O20+POWER(10,Y20/10)*W20)</f>
        <v>87.88153866910484</v>
      </c>
      <c r="D20" s="25">
        <f t="shared" si="21"/>
        <v>0.7500000000000001</v>
      </c>
      <c r="E20" s="1">
        <f t="shared" si="3"/>
        <v>112.46826503806986</v>
      </c>
      <c r="F20" s="2">
        <f t="shared" si="2"/>
        <v>9.338585167068324</v>
      </c>
      <c r="G20" s="3">
        <f t="shared" si="4"/>
        <v>0.7674374769527371</v>
      </c>
      <c r="H20" s="3">
        <f t="shared" si="5"/>
        <v>87.85043003666514</v>
      </c>
      <c r="I20" s="3">
        <v>89</v>
      </c>
      <c r="J20" s="3">
        <f t="shared" si="6"/>
        <v>1.76664737602795</v>
      </c>
      <c r="K20" s="3">
        <f t="shared" si="7"/>
        <v>141.51097915311695</v>
      </c>
      <c r="L20" s="3">
        <f t="shared" si="22"/>
        <v>0.8108228019103072</v>
      </c>
      <c r="M20" s="3">
        <f t="shared" si="8"/>
        <v>0.9464922238800466</v>
      </c>
      <c r="N20" s="4">
        <f t="shared" si="9"/>
        <v>72.67650181753146</v>
      </c>
      <c r="O20" s="5">
        <f t="shared" si="10"/>
        <v>0.1100768446462319</v>
      </c>
      <c r="P20" s="5">
        <f t="shared" si="11"/>
        <v>66.41695972014526</v>
      </c>
      <c r="Q20" s="5">
        <v>76</v>
      </c>
      <c r="R20" s="5">
        <f t="shared" si="12"/>
        <v>64.32317234232588</v>
      </c>
      <c r="S20" s="5">
        <f t="shared" si="13"/>
        <v>0.35332947520559005</v>
      </c>
      <c r="T20" s="5">
        <f t="shared" si="14"/>
        <v>0.1100768446462319</v>
      </c>
      <c r="U20" s="5">
        <v>1</v>
      </c>
      <c r="V20" s="12">
        <f t="shared" si="15"/>
        <v>302.02316300296275</v>
      </c>
      <c r="W20" s="13">
        <f t="shared" si="16"/>
        <v>0.0003625740318143522</v>
      </c>
      <c r="X20" s="13">
        <f t="shared" si="17"/>
        <v>-34.40603304056262</v>
      </c>
      <c r="Y20" s="13">
        <v>0</v>
      </c>
      <c r="Z20" s="13">
        <f t="shared" si="18"/>
        <v>1.0599884256167702</v>
      </c>
      <c r="AA20" s="13">
        <f t="shared" si="19"/>
        <v>301.08718968748286</v>
      </c>
      <c r="AB20" s="13">
        <f t="shared" si="23"/>
        <v>0.0030990116988832772</v>
      </c>
      <c r="AC20" s="13">
        <f t="shared" si="20"/>
        <v>0.11699666443498907</v>
      </c>
      <c r="AF20" s="7"/>
      <c r="AH20"/>
      <c r="AI20"/>
      <c r="AJ20"/>
      <c r="AK20"/>
      <c r="AL20"/>
      <c r="AM20"/>
      <c r="AN20"/>
      <c r="AO20"/>
    </row>
    <row r="21" spans="1:41" ht="12.75">
      <c r="A21" s="6">
        <f t="shared" si="0"/>
        <v>8.055766809887324</v>
      </c>
      <c r="B21" s="6">
        <f t="shared" si="1"/>
        <v>0.8664660725498635</v>
      </c>
      <c r="C21" s="6">
        <f>10*LOG10(POWER(10,I21/10)*G21+POWER(10,Q21/10)*O21+POWER(10,Y21/10)*W21)</f>
        <v>87.77323553817749</v>
      </c>
      <c r="D21" s="25">
        <f t="shared" si="21"/>
        <v>0.8000000000000002</v>
      </c>
      <c r="E21" s="1">
        <f t="shared" si="3"/>
        <v>126.19146889603871</v>
      </c>
      <c r="F21" s="2">
        <f t="shared" si="2"/>
        <v>9.505032726306379</v>
      </c>
      <c r="G21" s="3">
        <f t="shared" si="4"/>
        <v>0.7442484548061735</v>
      </c>
      <c r="H21" s="3">
        <f t="shared" si="5"/>
        <v>87.71717941646142</v>
      </c>
      <c r="I21" s="3">
        <v>89</v>
      </c>
      <c r="J21" s="3">
        <f t="shared" si="6"/>
        <v>1.9822109581475005</v>
      </c>
      <c r="K21" s="3">
        <f t="shared" si="7"/>
        <v>126.12179292644036</v>
      </c>
      <c r="L21" s="3">
        <f t="shared" si="22"/>
        <v>0.79145669297261</v>
      </c>
      <c r="M21" s="3">
        <f t="shared" si="8"/>
        <v>0.9403527210198597</v>
      </c>
      <c r="N21" s="4">
        <f t="shared" si="9"/>
        <v>65.72452988546603</v>
      </c>
      <c r="O21" s="5">
        <f t="shared" si="10"/>
        <v>0.1217201555331182</v>
      </c>
      <c r="P21" s="5">
        <f t="shared" si="11"/>
        <v>68.85362498624774</v>
      </c>
      <c r="Q21" s="5">
        <v>78</v>
      </c>
      <c r="R21" s="5">
        <f t="shared" si="12"/>
        <v>57.32808769383653</v>
      </c>
      <c r="S21" s="5">
        <f t="shared" si="13"/>
        <v>0.39644219162950006</v>
      </c>
      <c r="T21" s="5">
        <f t="shared" si="14"/>
        <v>0.1217201555331182</v>
      </c>
      <c r="U21" s="5">
        <v>1</v>
      </c>
      <c r="V21" s="12">
        <f t="shared" si="15"/>
        <v>269.37963851301396</v>
      </c>
      <c r="W21" s="13">
        <f t="shared" si="16"/>
        <v>0.000497462210571734</v>
      </c>
      <c r="X21" s="13">
        <f t="shared" si="17"/>
        <v>-33.0323990459365</v>
      </c>
      <c r="Y21" s="13">
        <v>0</v>
      </c>
      <c r="Z21" s="13">
        <f t="shared" si="18"/>
        <v>1.1893265748885002</v>
      </c>
      <c r="AA21" s="13">
        <f t="shared" si="19"/>
        <v>268.344240269022</v>
      </c>
      <c r="AB21" s="13">
        <f t="shared" si="23"/>
        <v>0.0038436395924628017</v>
      </c>
      <c r="AC21" s="13">
        <f t="shared" si="20"/>
        <v>0.12942478049899223</v>
      </c>
      <c r="AF21" s="7"/>
      <c r="AH21"/>
      <c r="AI21"/>
      <c r="AJ21"/>
      <c r="AK21"/>
      <c r="AL21"/>
      <c r="AM21"/>
      <c r="AN21"/>
      <c r="AO21"/>
    </row>
    <row r="22" spans="1:41" ht="12.75">
      <c r="A22" s="6">
        <f t="shared" si="0"/>
        <v>8.056114987989847</v>
      </c>
      <c r="B22" s="6">
        <f t="shared" si="1"/>
        <v>0.8543885684729071</v>
      </c>
      <c r="C22" s="6">
        <f>10*LOG10(POWER(10,I22/10)*G22+POWER(10,Q22/10)*O22+POWER(10,Y22/10)*W22)</f>
        <v>87.67029547697554</v>
      </c>
      <c r="D22" s="25">
        <f t="shared" si="21"/>
        <v>0.8500000000000002</v>
      </c>
      <c r="E22" s="1">
        <f t="shared" si="3"/>
        <v>141.58915687682767</v>
      </c>
      <c r="F22" s="2">
        <f t="shared" si="2"/>
        <v>9.69254303599953</v>
      </c>
      <c r="G22" s="3">
        <f t="shared" si="4"/>
        <v>0.7193414129122426</v>
      </c>
      <c r="H22" s="3">
        <f t="shared" si="5"/>
        <v>87.56935063611704</v>
      </c>
      <c r="I22" s="3">
        <v>89</v>
      </c>
      <c r="J22" s="3">
        <f t="shared" si="6"/>
        <v>2.2240772753610725</v>
      </c>
      <c r="K22" s="3">
        <f t="shared" si="7"/>
        <v>112.40616626479996</v>
      </c>
      <c r="L22" s="3">
        <f t="shared" si="22"/>
        <v>0.7705372813821385</v>
      </c>
      <c r="M22" s="3">
        <f t="shared" si="8"/>
        <v>0.933558220079807</v>
      </c>
      <c r="N22" s="4">
        <f t="shared" si="9"/>
        <v>59.53852739361765</v>
      </c>
      <c r="O22" s="5">
        <f t="shared" si="10"/>
        <v>0.1343667764422668</v>
      </c>
      <c r="P22" s="5">
        <f t="shared" si="11"/>
        <v>71.2829189824548</v>
      </c>
      <c r="Q22" s="5">
        <v>80</v>
      </c>
      <c r="R22" s="5">
        <f t="shared" si="12"/>
        <v>51.09371193854543</v>
      </c>
      <c r="S22" s="5">
        <f t="shared" si="13"/>
        <v>0.44481545507221454</v>
      </c>
      <c r="T22" s="5">
        <f t="shared" si="14"/>
        <v>0.1343667764422668</v>
      </c>
      <c r="U22" s="5">
        <v>1</v>
      </c>
      <c r="V22" s="12">
        <f t="shared" si="15"/>
        <v>240.30573066561396</v>
      </c>
      <c r="W22" s="13">
        <f t="shared" si="16"/>
        <v>0.000680379118397705</v>
      </c>
      <c r="X22" s="13">
        <f t="shared" si="17"/>
        <v>-31.672490238422636</v>
      </c>
      <c r="Y22" s="13">
        <v>0</v>
      </c>
      <c r="Z22" s="13">
        <f t="shared" si="18"/>
        <v>1.3344463652166436</v>
      </c>
      <c r="AA22" s="13">
        <f t="shared" si="19"/>
        <v>239.16205588255303</v>
      </c>
      <c r="AB22" s="13">
        <f t="shared" si="23"/>
        <v>0.004759248894702262</v>
      </c>
      <c r="AC22" s="13">
        <f t="shared" si="20"/>
        <v>0.14295934788261783</v>
      </c>
      <c r="AF22" s="7"/>
      <c r="AH22"/>
      <c r="AI22"/>
      <c r="AJ22"/>
      <c r="AK22"/>
      <c r="AL22"/>
      <c r="AM22"/>
      <c r="AN22"/>
      <c r="AO22"/>
    </row>
    <row r="23" spans="1:41" ht="12.75">
      <c r="A23" s="6">
        <f t="shared" si="0"/>
        <v>8.055380581109828</v>
      </c>
      <c r="B23" s="6">
        <f t="shared" si="1"/>
        <v>0.8416911802912966</v>
      </c>
      <c r="C23" s="6">
        <f>10*LOG10(POWER(10,I23/10)*G23+POWER(10,Q23/10)*O23+POWER(10,Y23/10)*W23)</f>
        <v>88.5502194075404</v>
      </c>
      <c r="D23" s="25">
        <f t="shared" si="21"/>
        <v>0.9000000000000002</v>
      </c>
      <c r="E23" s="1">
        <f t="shared" si="3"/>
        <v>158.86564694485642</v>
      </c>
      <c r="F23" s="2">
        <f t="shared" si="2"/>
        <v>9.903860655432986</v>
      </c>
      <c r="G23" s="3">
        <f t="shared" si="4"/>
        <v>0.6927155126736931</v>
      </c>
      <c r="H23" s="3">
        <f t="shared" si="5"/>
        <v>88.40554913337934</v>
      </c>
      <c r="I23" s="3">
        <v>90</v>
      </c>
      <c r="J23" s="3">
        <f t="shared" si="6"/>
        <v>2.4954557467487533</v>
      </c>
      <c r="K23" s="3">
        <f t="shared" si="7"/>
        <v>100.18210113552072</v>
      </c>
      <c r="L23" s="3">
        <f t="shared" si="22"/>
        <v>0.7480320216965275</v>
      </c>
      <c r="M23" s="3">
        <f t="shared" si="8"/>
        <v>0.9260506135855291</v>
      </c>
      <c r="N23" s="4">
        <f t="shared" si="9"/>
        <v>54.03640984731372</v>
      </c>
      <c r="O23" s="5">
        <f t="shared" si="10"/>
        <v>0.1480483256123963</v>
      </c>
      <c r="P23" s="5">
        <f t="shared" si="11"/>
        <v>73.70403499996787</v>
      </c>
      <c r="Q23" s="5">
        <v>82</v>
      </c>
      <c r="R23" s="5">
        <f t="shared" si="12"/>
        <v>45.53731869796397</v>
      </c>
      <c r="S23" s="5">
        <f t="shared" si="13"/>
        <v>0.4990911493497507</v>
      </c>
      <c r="T23" s="5">
        <f t="shared" si="14"/>
        <v>0.1480483256123963</v>
      </c>
      <c r="U23" s="5">
        <v>1</v>
      </c>
      <c r="V23" s="12">
        <f t="shared" si="15"/>
        <v>214.41463050044547</v>
      </c>
      <c r="W23" s="13">
        <f t="shared" si="16"/>
        <v>0.0009273420052071322</v>
      </c>
      <c r="X23" s="13">
        <f t="shared" si="17"/>
        <v>-30.32760067817054</v>
      </c>
      <c r="Y23" s="13">
        <v>0</v>
      </c>
      <c r="Z23" s="13">
        <f t="shared" si="18"/>
        <v>1.4972734480492522</v>
      </c>
      <c r="AA23" s="13">
        <f t="shared" si="19"/>
        <v>213.15340667132065</v>
      </c>
      <c r="AB23" s="13">
        <f t="shared" si="23"/>
        <v>0.005882172434693932</v>
      </c>
      <c r="AC23" s="13">
        <f t="shared" si="20"/>
        <v>0.15765297864060063</v>
      </c>
      <c r="AF23" s="7"/>
      <c r="AH23"/>
      <c r="AI23"/>
      <c r="AJ23"/>
      <c r="AK23"/>
      <c r="AL23"/>
      <c r="AM23"/>
      <c r="AN23"/>
      <c r="AO23"/>
    </row>
    <row r="24" spans="1:41" ht="12.75">
      <c r="A24" s="6">
        <f t="shared" si="0"/>
        <v>8.05331463980837</v>
      </c>
      <c r="B24" s="6">
        <f t="shared" si="1"/>
        <v>0.8284414866743712</v>
      </c>
      <c r="C24" s="6">
        <f>10*LOG10(POWER(10,I24/10)*G24+POWER(10,Q24/10)*O24+POWER(10,Y24/10)*W24)</f>
        <v>88.48366808032358</v>
      </c>
      <c r="D24" s="25">
        <f t="shared" si="21"/>
        <v>0.9500000000000003</v>
      </c>
      <c r="E24" s="1">
        <f t="shared" si="3"/>
        <v>178.2501876267492</v>
      </c>
      <c r="F24" s="2">
        <f t="shared" si="2"/>
        <v>10.142102647887869</v>
      </c>
      <c r="G24" s="3">
        <f t="shared" si="4"/>
        <v>0.664399256734053</v>
      </c>
      <c r="H24" s="3">
        <f t="shared" si="5"/>
        <v>88.22429137932758</v>
      </c>
      <c r="I24" s="3">
        <v>90</v>
      </c>
      <c r="J24" s="3">
        <f t="shared" si="6"/>
        <v>2.799947399745988</v>
      </c>
      <c r="K24" s="3">
        <f t="shared" si="7"/>
        <v>89.28739162124263</v>
      </c>
      <c r="L24" s="3">
        <f t="shared" si="22"/>
        <v>0.7239283118151947</v>
      </c>
      <c r="M24" s="3">
        <f t="shared" si="8"/>
        <v>0.9177694060177352</v>
      </c>
      <c r="N24" s="4">
        <f t="shared" si="9"/>
        <v>49.14516748960494</v>
      </c>
      <c r="O24" s="5">
        <f t="shared" si="10"/>
        <v>0.1627830447763178</v>
      </c>
      <c r="P24" s="5">
        <f t="shared" si="11"/>
        <v>76.11609167484634</v>
      </c>
      <c r="Q24" s="5">
        <v>84</v>
      </c>
      <c r="R24" s="5">
        <f t="shared" si="12"/>
        <v>40.58517800965574</v>
      </c>
      <c r="S24" s="5">
        <f t="shared" si="13"/>
        <v>0.5599894799491976</v>
      </c>
      <c r="T24" s="5">
        <f t="shared" si="14"/>
        <v>0.1627830447763178</v>
      </c>
      <c r="U24" s="5">
        <v>1</v>
      </c>
      <c r="V24" s="12">
        <f t="shared" si="15"/>
        <v>191.36158185820548</v>
      </c>
      <c r="W24" s="13">
        <f t="shared" si="16"/>
        <v>0.0012591851640004756</v>
      </c>
      <c r="X24" s="13">
        <f t="shared" si="17"/>
        <v>-28.999104019089973</v>
      </c>
      <c r="Y24" s="13">
        <v>0</v>
      </c>
      <c r="Z24" s="13">
        <f t="shared" si="18"/>
        <v>1.6799684398475925</v>
      </c>
      <c r="AA24" s="13">
        <f t="shared" si="19"/>
        <v>189.9731736622184</v>
      </c>
      <c r="AB24" s="13">
        <f t="shared" si="23"/>
        <v>0.007255417636628162</v>
      </c>
      <c r="AC24" s="13">
        <f t="shared" si="20"/>
        <v>0.17355102449838597</v>
      </c>
      <c r="AF24" s="7"/>
      <c r="AH24"/>
      <c r="AI24"/>
      <c r="AJ24"/>
      <c r="AK24"/>
      <c r="AL24"/>
      <c r="AM24"/>
      <c r="AN24"/>
      <c r="AO24"/>
    </row>
    <row r="25" spans="1:41" ht="12.75">
      <c r="A25" s="6">
        <f t="shared" si="0"/>
        <v>8.049654780961841</v>
      </c>
      <c r="B25" s="6">
        <f t="shared" si="1"/>
        <v>0.8147296992127913</v>
      </c>
      <c r="C25" s="6">
        <f>10*LOG10(POWER(10,I25/10)*G25+POWER(10,Q25/10)*O25+POWER(10,Y25/10)*W25)</f>
        <v>88.48525224598448</v>
      </c>
      <c r="D25" s="25">
        <f t="shared" si="21"/>
        <v>1.0000000000000002</v>
      </c>
      <c r="E25" s="1">
        <f t="shared" si="3"/>
        <v>200.00000000000014</v>
      </c>
      <c r="F25" s="2">
        <f t="shared" si="2"/>
        <v>10.41081110817349</v>
      </c>
      <c r="G25" s="3">
        <f t="shared" si="4"/>
        <v>0.6344550918200609</v>
      </c>
      <c r="H25" s="3">
        <f t="shared" si="5"/>
        <v>88.0240088716363</v>
      </c>
      <c r="I25" s="3">
        <v>90</v>
      </c>
      <c r="J25" s="3">
        <f t="shared" si="6"/>
        <v>3.141592653589796</v>
      </c>
      <c r="K25" s="3">
        <f t="shared" si="7"/>
        <v>79.57747154594762</v>
      </c>
      <c r="L25" s="3">
        <f t="shared" si="22"/>
        <v>0.6982374743958862</v>
      </c>
      <c r="M25" s="3">
        <f t="shared" si="8"/>
        <v>0.9086523068229619</v>
      </c>
      <c r="N25" s="4">
        <f t="shared" si="9"/>
        <v>44.79989650614869</v>
      </c>
      <c r="O25" s="5">
        <f t="shared" si="10"/>
        <v>0.17857184109570473</v>
      </c>
      <c r="P25" s="5">
        <f t="shared" si="11"/>
        <v>78.51812976271934</v>
      </c>
      <c r="Q25" s="5">
        <v>86</v>
      </c>
      <c r="R25" s="5">
        <f t="shared" si="12"/>
        <v>36.17157797543073</v>
      </c>
      <c r="S25" s="5">
        <f t="shared" si="13"/>
        <v>0.6283185307179591</v>
      </c>
      <c r="T25" s="5">
        <f t="shared" si="14"/>
        <v>0.17857184109570473</v>
      </c>
      <c r="U25" s="5">
        <v>1</v>
      </c>
      <c r="V25" s="12">
        <f t="shared" si="15"/>
        <v>170.83928391357128</v>
      </c>
      <c r="W25" s="13">
        <f t="shared" si="16"/>
        <v>0.0017027662970257522</v>
      </c>
      <c r="X25" s="13">
        <f t="shared" si="17"/>
        <v>-27.688449544313553</v>
      </c>
      <c r="Y25" s="13">
        <v>0</v>
      </c>
      <c r="Z25" s="13">
        <f t="shared" si="18"/>
        <v>1.8849555921538772</v>
      </c>
      <c r="AA25" s="13">
        <f t="shared" si="19"/>
        <v>169.31376924669706</v>
      </c>
      <c r="AB25" s="13">
        <f t="shared" si="23"/>
        <v>0.008929530913077239</v>
      </c>
      <c r="AC25" s="13">
        <f t="shared" si="20"/>
        <v>0.1906893333592767</v>
      </c>
      <c r="AF25" s="7"/>
      <c r="AH25"/>
      <c r="AI25"/>
      <c r="AJ25"/>
      <c r="AK25"/>
      <c r="AL25"/>
      <c r="AM25"/>
      <c r="AN25"/>
      <c r="AO25"/>
    </row>
    <row r="26" spans="1:41" ht="12.75">
      <c r="A26" s="6">
        <f t="shared" si="0"/>
        <v>8.044136519909753</v>
      </c>
      <c r="B26" s="6">
        <f t="shared" si="1"/>
        <v>0.8006698003060662</v>
      </c>
      <c r="C26" s="6">
        <f>10*LOG10(POWER(10,I26/10)*G26+POWER(10,Q26/10)*O26+POWER(10,Y26/10)*W26)</f>
        <v>88.33001205913752</v>
      </c>
      <c r="D26" s="25">
        <f t="shared" si="21"/>
        <v>1.0500000000000003</v>
      </c>
      <c r="E26" s="1">
        <f t="shared" si="3"/>
        <v>224.40369086039283</v>
      </c>
      <c r="F26" s="2">
        <f t="shared" si="2"/>
        <v>10.714013061527584</v>
      </c>
      <c r="G26" s="3">
        <f t="shared" si="4"/>
        <v>0.6029835391704792</v>
      </c>
      <c r="H26" s="3">
        <f t="shared" si="5"/>
        <v>87.80305456509959</v>
      </c>
      <c r="I26" s="3">
        <v>90</v>
      </c>
      <c r="J26" s="3">
        <f t="shared" si="6"/>
        <v>3.5249249332272257</v>
      </c>
      <c r="K26" s="3">
        <f t="shared" si="7"/>
        <v>70.92349616963726</v>
      </c>
      <c r="L26" s="3">
        <f t="shared" si="22"/>
        <v>0.670998633940003</v>
      </c>
      <c r="M26" s="3">
        <f t="shared" si="8"/>
        <v>0.8986360160375448</v>
      </c>
      <c r="N26" s="4">
        <f t="shared" si="9"/>
        <v>40.94293779102601</v>
      </c>
      <c r="O26" s="5">
        <f t="shared" si="10"/>
        <v>0.19539389285723074</v>
      </c>
      <c r="P26" s="5">
        <f t="shared" si="11"/>
        <v>78.90910985483808</v>
      </c>
      <c r="Q26" s="5">
        <v>86</v>
      </c>
      <c r="R26" s="5">
        <f t="shared" si="12"/>
        <v>32.23795280438057</v>
      </c>
      <c r="S26" s="5">
        <f t="shared" si="13"/>
        <v>0.7049849866454452</v>
      </c>
      <c r="T26" s="5">
        <f t="shared" si="14"/>
        <v>0.19539389285723074</v>
      </c>
      <c r="U26" s="5">
        <v>1</v>
      </c>
      <c r="V26" s="12">
        <f t="shared" si="15"/>
        <v>152.57379072897533</v>
      </c>
      <c r="W26" s="13">
        <f t="shared" si="16"/>
        <v>0.0022923682783562533</v>
      </c>
      <c r="X26" s="13">
        <f t="shared" si="17"/>
        <v>-26.39715609911616</v>
      </c>
      <c r="Y26" s="13">
        <v>0</v>
      </c>
      <c r="Z26" s="13">
        <f t="shared" si="18"/>
        <v>2.1149549599363353</v>
      </c>
      <c r="AA26" s="13">
        <f t="shared" si="19"/>
        <v>150.90105568007925</v>
      </c>
      <c r="AB26" s="13">
        <f t="shared" si="23"/>
        <v>0.010963449494857464</v>
      </c>
      <c r="AC26" s="13">
        <f t="shared" si="20"/>
        <v>0.20909188111200913</v>
      </c>
      <c r="AF26" s="7"/>
      <c r="AH26"/>
      <c r="AI26"/>
      <c r="AJ26"/>
      <c r="AK26"/>
      <c r="AL26"/>
      <c r="AM26"/>
      <c r="AN26"/>
      <c r="AO26"/>
    </row>
    <row r="27" spans="1:41" ht="12.75">
      <c r="A27" s="6">
        <f t="shared" si="0"/>
        <v>8.036508867742988</v>
      </c>
      <c r="B27" s="6">
        <f t="shared" si="1"/>
        <v>0.7863996848026674</v>
      </c>
      <c r="C27" s="6">
        <f>10*LOG10(POWER(10,I27/10)*G27+POWER(10,Q27/10)*O27+POWER(10,Y27/10)*W27)</f>
        <v>88.16243745434431</v>
      </c>
      <c r="D27" s="25">
        <f t="shared" si="21"/>
        <v>1.1000000000000003</v>
      </c>
      <c r="E27" s="1">
        <f t="shared" si="3"/>
        <v>251.7850823588337</v>
      </c>
      <c r="F27" s="2">
        <f t="shared" si="2"/>
        <v>11.05628863232343</v>
      </c>
      <c r="G27" s="3">
        <f t="shared" si="4"/>
        <v>0.5701264696667878</v>
      </c>
      <c r="H27" s="3">
        <f t="shared" si="5"/>
        <v>87.55971204770772</v>
      </c>
      <c r="I27" s="3">
        <v>90</v>
      </c>
      <c r="J27" s="3">
        <f t="shared" si="6"/>
        <v>3.955030825110065</v>
      </c>
      <c r="K27" s="3">
        <f t="shared" si="7"/>
        <v>63.21063249691428</v>
      </c>
      <c r="L27" s="3">
        <f t="shared" si="22"/>
        <v>0.6422822380425742</v>
      </c>
      <c r="M27" s="3">
        <f t="shared" si="8"/>
        <v>0.8876572259016705</v>
      </c>
      <c r="N27" s="4">
        <f t="shared" si="9"/>
        <v>37.5231118454376</v>
      </c>
      <c r="O27" s="5">
        <f t="shared" si="10"/>
        <v>0.21320193359636597</v>
      </c>
      <c r="P27" s="5">
        <f t="shared" si="11"/>
        <v>79.2879113912763</v>
      </c>
      <c r="Q27" s="5">
        <v>86</v>
      </c>
      <c r="R27" s="5">
        <f t="shared" si="12"/>
        <v>28.732105680415586</v>
      </c>
      <c r="S27" s="5">
        <f t="shared" si="13"/>
        <v>0.7910061650220129</v>
      </c>
      <c r="T27" s="5">
        <f t="shared" si="14"/>
        <v>0.21320193359636597</v>
      </c>
      <c r="U27" s="5">
        <v>1</v>
      </c>
      <c r="V27" s="12">
        <f t="shared" si="15"/>
        <v>136.32085437091314</v>
      </c>
      <c r="W27" s="13">
        <f t="shared" si="16"/>
        <v>0.003071281539513584</v>
      </c>
      <c r="X27" s="13">
        <f t="shared" si="17"/>
        <v>-25.126803706449095</v>
      </c>
      <c r="Y27" s="13">
        <v>0</v>
      </c>
      <c r="Z27" s="13">
        <f t="shared" si="18"/>
        <v>2.3730184950660385</v>
      </c>
      <c r="AA27" s="13">
        <f t="shared" si="19"/>
        <v>134.49070744024314</v>
      </c>
      <c r="AB27" s="13">
        <f t="shared" si="23"/>
        <v>0.013425289469580267</v>
      </c>
      <c r="AC27" s="13">
        <f t="shared" si="20"/>
        <v>0.22876836633375067</v>
      </c>
      <c r="AF27" s="7"/>
      <c r="AH27"/>
      <c r="AI27"/>
      <c r="AJ27"/>
      <c r="AK27"/>
      <c r="AL27"/>
      <c r="AM27"/>
      <c r="AN27"/>
      <c r="AO27"/>
    </row>
    <row r="28" spans="1:41" ht="12.75">
      <c r="A28" s="6">
        <f t="shared" si="0"/>
        <v>8.026554271072754</v>
      </c>
      <c r="B28" s="6">
        <f t="shared" si="1"/>
        <v>0.7720800273148263</v>
      </c>
      <c r="C28" s="6">
        <f>10*LOG10(POWER(10,I28/10)*G28+POWER(10,Q28/10)*O28+POWER(10,Y28/10)*W28)</f>
        <v>88.14449468092982</v>
      </c>
      <c r="D28" s="25">
        <f t="shared" si="21"/>
        <v>1.1500000000000004</v>
      </c>
      <c r="E28" s="1">
        <f t="shared" si="3"/>
        <v>282.5075089245512</v>
      </c>
      <c r="F28" s="2">
        <f t="shared" si="2"/>
        <v>11.442848434703674</v>
      </c>
      <c r="G28" s="3">
        <f t="shared" si="4"/>
        <v>0.5360690970467125</v>
      </c>
      <c r="H28" s="3">
        <f t="shared" si="5"/>
        <v>87.29220772028661</v>
      </c>
      <c r="I28" s="3">
        <v>90</v>
      </c>
      <c r="J28" s="3">
        <f t="shared" si="6"/>
        <v>4.437617573106614</v>
      </c>
      <c r="K28" s="3">
        <f t="shared" si="7"/>
        <v>56.33653551290229</v>
      </c>
      <c r="L28" s="3">
        <f t="shared" si="22"/>
        <v>0.6121929257012367</v>
      </c>
      <c r="M28" s="3">
        <f t="shared" si="8"/>
        <v>0.8756538576996324</v>
      </c>
      <c r="N28" s="4">
        <f t="shared" si="9"/>
        <v>34.49503965684963</v>
      </c>
      <c r="O28" s="5">
        <f t="shared" si="10"/>
        <v>0.23191740260578167</v>
      </c>
      <c r="P28" s="5">
        <f t="shared" si="11"/>
        <v>80.65333338427084</v>
      </c>
      <c r="Q28" s="5">
        <v>87</v>
      </c>
      <c r="R28" s="5">
        <f t="shared" si="12"/>
        <v>25.607516142228306</v>
      </c>
      <c r="S28" s="5">
        <f t="shared" si="13"/>
        <v>0.8875235146213228</v>
      </c>
      <c r="T28" s="5">
        <f t="shared" si="14"/>
        <v>0.23191740260578167</v>
      </c>
      <c r="U28" s="5">
        <v>1</v>
      </c>
      <c r="V28" s="12">
        <f t="shared" si="15"/>
        <v>121.86266422218235</v>
      </c>
      <c r="W28" s="13">
        <f t="shared" si="16"/>
        <v>0.004093527662332182</v>
      </c>
      <c r="X28" s="13">
        <f t="shared" si="17"/>
        <v>-23.879022704857004</v>
      </c>
      <c r="Y28" s="13">
        <v>0</v>
      </c>
      <c r="Z28" s="13">
        <f t="shared" si="18"/>
        <v>2.6625705438639686</v>
      </c>
      <c r="AA28" s="13">
        <f t="shared" si="19"/>
        <v>119.86496917638782</v>
      </c>
      <c r="AB28" s="13">
        <f t="shared" si="23"/>
        <v>0.016393003210173503</v>
      </c>
      <c r="AC28" s="13">
        <f t="shared" si="20"/>
        <v>0.24971188072431638</v>
      </c>
      <c r="AF28" s="7"/>
      <c r="AH28"/>
      <c r="AI28"/>
      <c r="AJ28"/>
      <c r="AK28"/>
      <c r="AL28"/>
      <c r="AM28"/>
      <c r="AN28"/>
      <c r="AO28"/>
    </row>
    <row r="29" spans="1:41" ht="12.75">
      <c r="A29" s="6">
        <f t="shared" si="0"/>
        <v>8.014112429695816</v>
      </c>
      <c r="B29" s="6">
        <f t="shared" si="1"/>
        <v>0.7578916396240276</v>
      </c>
      <c r="C29" s="6">
        <f>10*LOG10(POWER(10,I29/10)*G29+POWER(10,Q29/10)*O29+POWER(10,Y29/10)*W29)</f>
        <v>88.19336340091512</v>
      </c>
      <c r="D29" s="25">
        <f t="shared" si="21"/>
        <v>1.2000000000000004</v>
      </c>
      <c r="E29" s="1">
        <f t="shared" si="3"/>
        <v>316.978638492223</v>
      </c>
      <c r="F29" s="2">
        <f t="shared" si="2"/>
        <v>11.879621178224962</v>
      </c>
      <c r="G29" s="3">
        <f t="shared" si="4"/>
        <v>0.5010402504457514</v>
      </c>
      <c r="H29" s="3">
        <f t="shared" si="5"/>
        <v>86.9987261577608</v>
      </c>
      <c r="I29" s="3">
        <v>90</v>
      </c>
      <c r="J29" s="3">
        <f t="shared" si="6"/>
        <v>4.979088810160313</v>
      </c>
      <c r="K29" s="3">
        <f t="shared" si="7"/>
        <v>50.20999012707923</v>
      </c>
      <c r="L29" s="3">
        <f t="shared" si="22"/>
        <v>0.580871415387651</v>
      </c>
      <c r="M29" s="3">
        <f t="shared" si="8"/>
        <v>0.862566546008081</v>
      </c>
      <c r="N29" s="4">
        <f t="shared" si="9"/>
        <v>31.818540547068075</v>
      </c>
      <c r="O29" s="5">
        <f t="shared" si="10"/>
        <v>0.2514257367702291</v>
      </c>
      <c r="P29" s="5">
        <f t="shared" si="11"/>
        <v>82.00409731445401</v>
      </c>
      <c r="Q29" s="5">
        <v>88</v>
      </c>
      <c r="R29" s="5">
        <f t="shared" si="12"/>
        <v>22.822722785036014</v>
      </c>
      <c r="S29" s="5">
        <f t="shared" si="13"/>
        <v>0.9958177620320626</v>
      </c>
      <c r="T29" s="5">
        <f t="shared" si="14"/>
        <v>0.2514257367702291</v>
      </c>
      <c r="U29" s="5">
        <v>1</v>
      </c>
      <c r="V29" s="12">
        <f t="shared" si="15"/>
        <v>109.00494055316638</v>
      </c>
      <c r="W29" s="13">
        <f t="shared" si="16"/>
        <v>0.0054256524080471494</v>
      </c>
      <c r="X29" s="13">
        <f t="shared" si="17"/>
        <v>37.344519674383896</v>
      </c>
      <c r="Y29" s="13">
        <v>60</v>
      </c>
      <c r="Z29" s="13">
        <f t="shared" si="18"/>
        <v>2.987453286096188</v>
      </c>
      <c r="AA29" s="13">
        <f t="shared" si="19"/>
        <v>106.82976622782816</v>
      </c>
      <c r="AB29" s="13">
        <f t="shared" si="23"/>
        <v>0.019954823279567737</v>
      </c>
      <c r="AC29" s="13">
        <f t="shared" si="20"/>
        <v>0.27189679066727773</v>
      </c>
      <c r="AF29" s="7"/>
      <c r="AH29"/>
      <c r="AI29"/>
      <c r="AJ29"/>
      <c r="AK29"/>
      <c r="AL29"/>
      <c r="AM29"/>
      <c r="AN29"/>
      <c r="AO29"/>
    </row>
    <row r="30" spans="1:41" ht="12.75">
      <c r="A30" s="6">
        <f t="shared" si="0"/>
        <v>7.999106811147846</v>
      </c>
      <c r="B30" s="6">
        <f t="shared" si="1"/>
        <v>0.7440311719241822</v>
      </c>
      <c r="C30" s="6">
        <f>10*LOG10(POWER(10,I30/10)*G30+POWER(10,Q30/10)*O30+POWER(10,Y30/10)*W30)</f>
        <v>88.79183662446742</v>
      </c>
      <c r="D30" s="25">
        <f t="shared" si="21"/>
        <v>1.2500000000000004</v>
      </c>
      <c r="E30" s="1">
        <f t="shared" si="3"/>
        <v>355.65588200778507</v>
      </c>
      <c r="F30" s="2">
        <f t="shared" si="2"/>
        <v>12.373352506777152</v>
      </c>
      <c r="G30" s="3">
        <f t="shared" si="4"/>
        <v>0.46531052043121135</v>
      </c>
      <c r="H30" s="3">
        <f t="shared" si="5"/>
        <v>87.67742871818828</v>
      </c>
      <c r="I30" s="3">
        <v>91</v>
      </c>
      <c r="J30" s="3">
        <f t="shared" si="6"/>
        <v>5.586629530608279</v>
      </c>
      <c r="K30" s="3">
        <f t="shared" si="7"/>
        <v>44.749700804445446</v>
      </c>
      <c r="L30" s="3">
        <f t="shared" si="22"/>
        <v>0.5484950802502101</v>
      </c>
      <c r="M30" s="3">
        <f t="shared" si="8"/>
        <v>0.8483403720211091</v>
      </c>
      <c r="N30" s="4">
        <f t="shared" si="9"/>
        <v>29.458098999051405</v>
      </c>
      <c r="O30" s="5">
        <f t="shared" si="10"/>
        <v>0.2715721744386022</v>
      </c>
      <c r="P30" s="5">
        <f t="shared" si="11"/>
        <v>82.3388526963334</v>
      </c>
      <c r="Q30" s="5">
        <v>88</v>
      </c>
      <c r="R30" s="5">
        <f t="shared" si="12"/>
        <v>20.340773092929748</v>
      </c>
      <c r="S30" s="5">
        <f t="shared" si="13"/>
        <v>1.1173259061216558</v>
      </c>
      <c r="T30" s="5">
        <f t="shared" si="14"/>
        <v>0.2715721744386022</v>
      </c>
      <c r="U30" s="5">
        <v>1</v>
      </c>
      <c r="V30" s="12">
        <f t="shared" si="15"/>
        <v>97.57434522571931</v>
      </c>
      <c r="W30" s="13">
        <f t="shared" si="16"/>
        <v>0.007148477054368745</v>
      </c>
      <c r="X30" s="13">
        <f t="shared" si="17"/>
        <v>40.542135274886995</v>
      </c>
      <c r="Y30" s="13">
        <v>62</v>
      </c>
      <c r="Z30" s="13">
        <f t="shared" si="18"/>
        <v>3.3519777183649677</v>
      </c>
      <c r="AA30" s="13">
        <f t="shared" si="19"/>
        <v>95.21212937116053</v>
      </c>
      <c r="AB30" s="13">
        <f t="shared" si="23"/>
        <v>0.0242093948885258</v>
      </c>
      <c r="AC30" s="13">
        <f t="shared" si="20"/>
        <v>0.29527698181984763</v>
      </c>
      <c r="AF30" s="7"/>
      <c r="AH30"/>
      <c r="AI30"/>
      <c r="AJ30"/>
      <c r="AK30"/>
      <c r="AL30"/>
      <c r="AM30"/>
      <c r="AN30"/>
      <c r="AO30"/>
    </row>
    <row r="31" spans="1:41" ht="12.75">
      <c r="A31" s="6">
        <f t="shared" si="0"/>
        <v>7.9815718504902184</v>
      </c>
      <c r="B31" s="6">
        <f t="shared" si="1"/>
        <v>0.7307051521691587</v>
      </c>
      <c r="C31" s="6">
        <f>10*LOG10(POWER(10,I31/10)*G31+POWER(10,Q31/10)*O31+POWER(10,Y31/10)*W31)</f>
        <v>89.60145505275429</v>
      </c>
      <c r="D31" s="25">
        <f t="shared" si="21"/>
        <v>1.3000000000000005</v>
      </c>
      <c r="E31" s="1">
        <f t="shared" si="3"/>
        <v>399.05246299377643</v>
      </c>
      <c r="F31" s="2">
        <f t="shared" si="2"/>
        <v>12.931716096779457</v>
      </c>
      <c r="G31" s="3">
        <f t="shared" si="4"/>
        <v>0.42918796198386133</v>
      </c>
      <c r="H31" s="3">
        <f t="shared" si="5"/>
        <v>88.32647532219121</v>
      </c>
      <c r="I31" s="3">
        <v>92</v>
      </c>
      <c r="J31" s="3">
        <f t="shared" si="6"/>
        <v>6.268301430690803</v>
      </c>
      <c r="K31" s="3">
        <f t="shared" si="7"/>
        <v>39.88321282316644</v>
      </c>
      <c r="L31" s="3">
        <f t="shared" si="22"/>
        <v>0.5152769065003</v>
      </c>
      <c r="M31" s="3">
        <f t="shared" si="8"/>
        <v>0.8329268332610816</v>
      </c>
      <c r="N31" s="4">
        <f t="shared" si="9"/>
        <v>27.382393387577455</v>
      </c>
      <c r="O31" s="5">
        <f t="shared" si="10"/>
        <v>0.29215853730409674</v>
      </c>
      <c r="P31" s="5">
        <f t="shared" si="11"/>
        <v>83.65618581558103</v>
      </c>
      <c r="Q31" s="5">
        <v>89</v>
      </c>
      <c r="R31" s="5">
        <f t="shared" si="12"/>
        <v>18.128733101439295</v>
      </c>
      <c r="S31" s="5">
        <f t="shared" si="13"/>
        <v>1.2536602861381607</v>
      </c>
      <c r="T31" s="5">
        <f t="shared" si="14"/>
        <v>0.29215853730409674</v>
      </c>
      <c r="U31" s="5">
        <v>1</v>
      </c>
      <c r="V31" s="12">
        <f t="shared" si="15"/>
        <v>87.41617662714192</v>
      </c>
      <c r="W31" s="13">
        <f t="shared" si="16"/>
        <v>0.009358652881200547</v>
      </c>
      <c r="X31" s="13">
        <f t="shared" si="17"/>
        <v>44.712133392973044</v>
      </c>
      <c r="Y31" s="13">
        <v>65</v>
      </c>
      <c r="Z31" s="13">
        <f t="shared" si="18"/>
        <v>3.760980858414482</v>
      </c>
      <c r="AA31" s="13">
        <f t="shared" si="19"/>
        <v>84.85789962375837</v>
      </c>
      <c r="AB31" s="13">
        <f t="shared" si="23"/>
        <v>0.029265487259817143</v>
      </c>
      <c r="AC31" s="13">
        <f t="shared" si="20"/>
        <v>0.3197846254229434</v>
      </c>
      <c r="AF31" s="7"/>
      <c r="AH31"/>
      <c r="AI31"/>
      <c r="AJ31"/>
      <c r="AK31"/>
      <c r="AL31"/>
      <c r="AM31"/>
      <c r="AN31"/>
      <c r="AO31"/>
    </row>
    <row r="32" spans="1:41" ht="12.75">
      <c r="A32" s="6">
        <f t="shared" si="0"/>
        <v>7.961677997962014</v>
      </c>
      <c r="B32" s="6">
        <f t="shared" si="1"/>
        <v>0.7181225453288621</v>
      </c>
      <c r="C32" s="6">
        <f>10*LOG10(POWER(10,I32/10)*G32+POWER(10,Q32/10)*O32+POWER(10,Y32/10)*W32)</f>
        <v>89.71229021141157</v>
      </c>
      <c r="D32" s="25">
        <f t="shared" si="21"/>
        <v>1.3500000000000005</v>
      </c>
      <c r="E32" s="1">
        <f t="shared" si="3"/>
        <v>447.7442277136685</v>
      </c>
      <c r="F32" s="2">
        <f t="shared" si="2"/>
        <v>13.563438031801777</v>
      </c>
      <c r="G32" s="3">
        <f t="shared" si="4"/>
        <v>0.3930111894816016</v>
      </c>
      <c r="H32" s="3">
        <f t="shared" si="5"/>
        <v>87.94404915415976</v>
      </c>
      <c r="I32" s="3">
        <v>92</v>
      </c>
      <c r="J32" s="3">
        <f t="shared" si="6"/>
        <v>7.0331498823624825</v>
      </c>
      <c r="K32" s="3">
        <f t="shared" si="7"/>
        <v>35.54595084443491</v>
      </c>
      <c r="L32" s="3">
        <f t="shared" si="22"/>
        <v>0.48146260071583086</v>
      </c>
      <c r="M32" s="3">
        <f t="shared" si="8"/>
        <v>0.8162860186799117</v>
      </c>
      <c r="N32" s="4">
        <f t="shared" si="9"/>
        <v>25.56388036030655</v>
      </c>
      <c r="O32" s="5">
        <f t="shared" si="10"/>
        <v>0.3129415365447309</v>
      </c>
      <c r="P32" s="5">
        <f t="shared" si="11"/>
        <v>84.95463210621304</v>
      </c>
      <c r="Q32" s="5">
        <v>90</v>
      </c>
      <c r="R32" s="5">
        <f t="shared" si="12"/>
        <v>16.15725038383405</v>
      </c>
      <c r="S32" s="5">
        <f t="shared" si="13"/>
        <v>1.4066299764724965</v>
      </c>
      <c r="T32" s="5">
        <f t="shared" si="14"/>
        <v>0.3129415365447309</v>
      </c>
      <c r="U32" s="5">
        <v>1</v>
      </c>
      <c r="V32" s="12">
        <f t="shared" si="15"/>
        <v>78.39231959702994</v>
      </c>
      <c r="W32" s="13">
        <f t="shared" si="16"/>
        <v>0.012169819302529535</v>
      </c>
      <c r="X32" s="13">
        <f t="shared" si="17"/>
        <v>48.85284129873704</v>
      </c>
      <c r="Y32" s="13">
        <v>68</v>
      </c>
      <c r="Z32" s="13">
        <f t="shared" si="18"/>
        <v>4.21988992941749</v>
      </c>
      <c r="AA32" s="13">
        <f t="shared" si="19"/>
        <v>75.62968264773386</v>
      </c>
      <c r="AB32" s="13">
        <f t="shared" si="23"/>
        <v>0.0352411685672426</v>
      </c>
      <c r="AC32" s="13">
        <f t="shared" si="20"/>
        <v>0.34532961866201095</v>
      </c>
      <c r="AF32" s="7"/>
      <c r="AH32"/>
      <c r="AI32"/>
      <c r="AJ32"/>
      <c r="AK32"/>
      <c r="AL32"/>
      <c r="AM32"/>
      <c r="AN32"/>
      <c r="AO32"/>
    </row>
    <row r="33" spans="1:41" ht="12.75">
      <c r="A33" s="6">
        <f t="shared" si="0"/>
        <v>7.9397511301138755</v>
      </c>
      <c r="B33" s="6">
        <f t="shared" si="1"/>
        <v>0.7064862329629792</v>
      </c>
      <c r="C33" s="6">
        <f>10*LOG10(POWER(10,I33/10)*G33+POWER(10,Q33/10)*O33+POWER(10,Y33/10)*W33)</f>
        <v>88.3943419851218</v>
      </c>
      <c r="D33" s="25">
        <f t="shared" si="21"/>
        <v>1.4000000000000006</v>
      </c>
      <c r="E33" s="1">
        <f t="shared" si="3"/>
        <v>502.3772863019169</v>
      </c>
      <c r="F33" s="2">
        <f t="shared" si="2"/>
        <v>14.278435449934072</v>
      </c>
      <c r="G33" s="3">
        <f t="shared" si="4"/>
        <v>0.3571399097733303</v>
      </c>
      <c r="H33" s="3">
        <f t="shared" si="5"/>
        <v>85.52838384569291</v>
      </c>
      <c r="I33" s="3">
        <v>90</v>
      </c>
      <c r="J33" s="3">
        <f t="shared" si="6"/>
        <v>7.891323959882392</v>
      </c>
      <c r="K33" s="3">
        <f t="shared" si="7"/>
        <v>31.680362036958606</v>
      </c>
      <c r="L33" s="3">
        <f t="shared" si="22"/>
        <v>0.4473257250381149</v>
      </c>
      <c r="M33" s="3">
        <f t="shared" si="8"/>
        <v>0.7983889362564601</v>
      </c>
      <c r="N33" s="4">
        <f t="shared" si="9"/>
        <v>23.978429354230393</v>
      </c>
      <c r="O33" s="5">
        <f t="shared" si="10"/>
        <v>0.33363319514456025</v>
      </c>
      <c r="P33" s="5">
        <f t="shared" si="11"/>
        <v>85.2326925464824</v>
      </c>
      <c r="Q33" s="5">
        <v>90</v>
      </c>
      <c r="R33" s="5">
        <f t="shared" si="12"/>
        <v>14.400164562253913</v>
      </c>
      <c r="S33" s="5">
        <f t="shared" si="13"/>
        <v>1.5782647919764783</v>
      </c>
      <c r="T33" s="5">
        <f t="shared" si="14"/>
        <v>0.33363319514456025</v>
      </c>
      <c r="U33" s="5">
        <v>1</v>
      </c>
      <c r="V33" s="12">
        <f t="shared" si="15"/>
        <v>70.37942424544542</v>
      </c>
      <c r="W33" s="13">
        <f t="shared" si="16"/>
        <v>0.01571312804508861</v>
      </c>
      <c r="X33" s="13">
        <f t="shared" si="17"/>
        <v>51.962626495525875</v>
      </c>
      <c r="Y33" s="13">
        <v>70</v>
      </c>
      <c r="Z33" s="13">
        <f t="shared" si="18"/>
        <v>4.734794375929435</v>
      </c>
      <c r="AA33" s="13">
        <f t="shared" si="19"/>
        <v>67.40502561055023</v>
      </c>
      <c r="AB33" s="13">
        <f t="shared" si="23"/>
        <v>0.04226233258916833</v>
      </c>
      <c r="AC33" s="13">
        <f t="shared" si="20"/>
        <v>0.371799829361899</v>
      </c>
      <c r="AF33" s="7"/>
      <c r="AH33"/>
      <c r="AI33"/>
      <c r="AJ33"/>
      <c r="AK33"/>
      <c r="AL33"/>
      <c r="AM33"/>
      <c r="AN33"/>
      <c r="AO33"/>
    </row>
    <row r="34" spans="1:41" ht="12.75">
      <c r="A34" s="6">
        <f t="shared" si="0"/>
        <v>7.916282574515835</v>
      </c>
      <c r="B34" s="6">
        <f t="shared" si="1"/>
        <v>0.6959840338628858</v>
      </c>
      <c r="C34" s="6">
        <f>10*LOG10(POWER(10,I34/10)*G34+POWER(10,Q34/10)*O34+POWER(10,Y34/10)*W34)</f>
        <v>88.30053527843239</v>
      </c>
      <c r="D34" s="25">
        <f t="shared" si="21"/>
        <v>1.4500000000000006</v>
      </c>
      <c r="E34" s="1">
        <f t="shared" si="3"/>
        <v>563.6765862528918</v>
      </c>
      <c r="F34" s="2">
        <f t="shared" si="2"/>
        <v>15.087970437104005</v>
      </c>
      <c r="G34" s="3">
        <f t="shared" si="4"/>
        <v>0.32194319546668854</v>
      </c>
      <c r="H34" s="3">
        <f t="shared" si="5"/>
        <v>85.0777925035531</v>
      </c>
      <c r="I34" s="3">
        <v>90</v>
      </c>
      <c r="J34" s="3">
        <f t="shared" si="6"/>
        <v>8.854211111863291</v>
      </c>
      <c r="K34" s="3">
        <f t="shared" si="7"/>
        <v>28.235152385856054</v>
      </c>
      <c r="L34" s="3">
        <f t="shared" si="22"/>
        <v>0.4131608920647663</v>
      </c>
      <c r="M34" s="3">
        <f t="shared" si="8"/>
        <v>0.7792199156550891</v>
      </c>
      <c r="N34" s="4">
        <f t="shared" si="9"/>
        <v>22.605002397761773</v>
      </c>
      <c r="O34" s="5">
        <f t="shared" si="10"/>
        <v>0.3539039659996726</v>
      </c>
      <c r="P34" s="5">
        <f t="shared" si="11"/>
        <v>85.48885429555068</v>
      </c>
      <c r="Q34" s="5">
        <v>90</v>
      </c>
      <c r="R34" s="5">
        <f t="shared" si="12"/>
        <v>12.834160175389115</v>
      </c>
      <c r="S34" s="5">
        <f t="shared" si="13"/>
        <v>1.770842222372658</v>
      </c>
      <c r="T34" s="5">
        <f t="shared" si="14"/>
        <v>0.3539039659996726</v>
      </c>
      <c r="U34" s="5">
        <v>1</v>
      </c>
      <c r="V34" s="12">
        <f t="shared" si="15"/>
        <v>63.26729020345699</v>
      </c>
      <c r="W34" s="13">
        <f t="shared" si="16"/>
        <v>0.020136872396524577</v>
      </c>
      <c r="X34" s="13">
        <f t="shared" si="17"/>
        <v>55.03992018034418</v>
      </c>
      <c r="Y34" s="13">
        <v>72</v>
      </c>
      <c r="Z34" s="13">
        <f t="shared" si="18"/>
        <v>5.312526667117974</v>
      </c>
      <c r="AA34" s="13">
        <f t="shared" si="19"/>
        <v>60.07479231033204</v>
      </c>
      <c r="AB34" s="13">
        <f t="shared" si="23"/>
        <v>0.050460480966679766</v>
      </c>
      <c r="AC34" s="13">
        <f t="shared" si="20"/>
        <v>0.3990622366406183</v>
      </c>
      <c r="AF34" s="7"/>
      <c r="AH34"/>
      <c r="AI34"/>
      <c r="AJ34"/>
      <c r="AK34"/>
      <c r="AL34"/>
      <c r="AM34"/>
      <c r="AN34"/>
      <c r="AO34"/>
    </row>
    <row r="35" spans="1:41" ht="12.75">
      <c r="A35" s="6">
        <f t="shared" si="0"/>
        <v>7.891926298046656</v>
      </c>
      <c r="B35" s="6">
        <f t="shared" si="1"/>
        <v>0.6867800674335691</v>
      </c>
      <c r="C35" s="6">
        <f>10*LOG10(POWER(10,I35/10)*G35+POWER(10,Q35/10)*O35+POWER(10,Y35/10)*W35)</f>
        <v>87.45066293631425</v>
      </c>
      <c r="D35" s="25">
        <f t="shared" si="21"/>
        <v>1.5000000000000007</v>
      </c>
      <c r="E35" s="1">
        <f t="shared" si="3"/>
        <v>632.455532033677</v>
      </c>
      <c r="F35" s="2">
        <f t="shared" si="2"/>
        <v>16.004820129874883</v>
      </c>
      <c r="G35" s="3">
        <f t="shared" si="4"/>
        <v>0.2877860746377318</v>
      </c>
      <c r="H35" s="3">
        <f t="shared" si="5"/>
        <v>82.5906977551335</v>
      </c>
      <c r="I35" s="3">
        <v>88</v>
      </c>
      <c r="J35" s="3">
        <f t="shared" si="6"/>
        <v>9.934588265796117</v>
      </c>
      <c r="K35" s="3">
        <f t="shared" si="7"/>
        <v>25.164606052243478</v>
      </c>
      <c r="L35" s="3">
        <f t="shared" si="22"/>
        <v>0.37927523176270894</v>
      </c>
      <c r="M35" s="3">
        <f t="shared" si="8"/>
        <v>0.7587789830098457</v>
      </c>
      <c r="N35" s="4">
        <f t="shared" si="9"/>
        <v>21.42537494963353</v>
      </c>
      <c r="O35" s="5">
        <f t="shared" si="10"/>
        <v>0.37338903140814517</v>
      </c>
      <c r="P35" s="5">
        <f t="shared" si="11"/>
        <v>85.72161556063827</v>
      </c>
      <c r="Q35" s="5">
        <v>90</v>
      </c>
      <c r="R35" s="5">
        <f t="shared" si="12"/>
        <v>11.438457296474306</v>
      </c>
      <c r="S35" s="5">
        <f t="shared" si="13"/>
        <v>1.9869176531592236</v>
      </c>
      <c r="T35" s="5">
        <f t="shared" si="14"/>
        <v>0.37338903140814517</v>
      </c>
      <c r="U35" s="5">
        <v>1</v>
      </c>
      <c r="V35" s="12">
        <f t="shared" si="15"/>
        <v>56.95743504610882</v>
      </c>
      <c r="W35" s="13">
        <f t="shared" si="16"/>
        <v>0.02560496138769213</v>
      </c>
      <c r="X35" s="13">
        <f t="shared" si="17"/>
        <v>60.083241252543885</v>
      </c>
      <c r="Y35" s="13">
        <v>76</v>
      </c>
      <c r="Z35" s="13">
        <f t="shared" si="18"/>
        <v>5.960752959477671</v>
      </c>
      <c r="AA35" s="13">
        <f t="shared" si="19"/>
        <v>53.54171500477335</v>
      </c>
      <c r="AB35" s="13">
        <f t="shared" si="23"/>
        <v>0.059969695590581615</v>
      </c>
      <c r="AC35" s="13">
        <f t="shared" si="20"/>
        <v>0.42696500516693386</v>
      </c>
      <c r="AF35" s="7"/>
      <c r="AH35"/>
      <c r="AI35"/>
      <c r="AJ35"/>
      <c r="AK35"/>
      <c r="AL35"/>
      <c r="AM35"/>
      <c r="AN35"/>
      <c r="AO35"/>
    </row>
    <row r="36" spans="1:41" ht="12.75">
      <c r="A36" s="6">
        <f t="shared" si="0"/>
        <v>7.867480778152658</v>
      </c>
      <c r="B36" s="6">
        <f t="shared" si="1"/>
        <v>0.6790073559145531</v>
      </c>
      <c r="C36" s="6">
        <f>10*LOG10(POWER(10,I36/10)*G36+POWER(10,Q36/10)*O36+POWER(10,Y36/10)*W36)</f>
        <v>88.1179737592908</v>
      </c>
      <c r="D36" s="25">
        <f t="shared" si="21"/>
        <v>1.5500000000000007</v>
      </c>
      <c r="E36" s="1">
        <f t="shared" si="3"/>
        <v>709.6267784671523</v>
      </c>
      <c r="F36" s="2">
        <f t="shared" si="2"/>
        <v>17.043464017286635</v>
      </c>
      <c r="G36" s="3">
        <f t="shared" si="4"/>
        <v>0.2550152676755987</v>
      </c>
      <c r="H36" s="3">
        <f t="shared" si="5"/>
        <v>84.06566182272277</v>
      </c>
      <c r="I36" s="3">
        <v>90</v>
      </c>
      <c r="J36" s="3">
        <f t="shared" si="6"/>
        <v>11.146791370114986</v>
      </c>
      <c r="K36" s="3">
        <f t="shared" si="7"/>
        <v>22.42797875182812</v>
      </c>
      <c r="L36" s="3">
        <f t="shared" si="22"/>
        <v>0.34597853119476435</v>
      </c>
      <c r="M36" s="3">
        <f t="shared" si="8"/>
        <v>0.7370840808964559</v>
      </c>
      <c r="N36" s="4">
        <f t="shared" si="9"/>
        <v>20.423894070308506</v>
      </c>
      <c r="O36" s="5">
        <f t="shared" si="10"/>
        <v>0.39169807542382923</v>
      </c>
      <c r="P36" s="5">
        <f t="shared" si="11"/>
        <v>85.9295143768301</v>
      </c>
      <c r="Q36" s="5">
        <v>90</v>
      </c>
      <c r="R36" s="5">
        <f t="shared" si="12"/>
        <v>10.19453579628551</v>
      </c>
      <c r="S36" s="5">
        <f t="shared" si="13"/>
        <v>2.229358274022997</v>
      </c>
      <c r="T36" s="5">
        <f t="shared" si="14"/>
        <v>0.39169807542382923</v>
      </c>
      <c r="U36" s="5">
        <v>1</v>
      </c>
      <c r="V36" s="12">
        <f t="shared" si="15"/>
        <v>51.36182744872813</v>
      </c>
      <c r="W36" s="13">
        <f t="shared" si="16"/>
        <v>0.03229401281512524</v>
      </c>
      <c r="X36" s="13">
        <f t="shared" si="17"/>
        <v>62.091220132793396</v>
      </c>
      <c r="Y36" s="13">
        <v>77</v>
      </c>
      <c r="Z36" s="13">
        <f t="shared" si="18"/>
        <v>6.688074822068991</v>
      </c>
      <c r="AA36" s="13">
        <f t="shared" si="19"/>
        <v>47.71910372729388</v>
      </c>
      <c r="AB36" s="13">
        <f t="shared" si="23"/>
        <v>0.07092278258733294</v>
      </c>
      <c r="AC36" s="13">
        <f t="shared" si="20"/>
        <v>0.4553404651792818</v>
      </c>
      <c r="AF36" s="7"/>
      <c r="AH36"/>
      <c r="AI36"/>
      <c r="AJ36"/>
      <c r="AK36"/>
      <c r="AL36"/>
      <c r="AM36"/>
      <c r="AN36"/>
      <c r="AO36"/>
    </row>
    <row r="37" spans="1:41" ht="12.75">
      <c r="A37" s="6">
        <f t="shared" si="0"/>
        <v>7.8438546846077974</v>
      </c>
      <c r="B37" s="6">
        <f t="shared" si="1"/>
        <v>0.6727625269071225</v>
      </c>
      <c r="C37" s="6">
        <f>10*LOG10(POWER(10,I37/10)*G37+POWER(10,Q37/10)*O37+POWER(10,Y37/10)*W37)</f>
        <v>87.4267528082933</v>
      </c>
      <c r="D37" s="25">
        <f t="shared" si="21"/>
        <v>1.6000000000000008</v>
      </c>
      <c r="E37" s="1">
        <f t="shared" si="3"/>
        <v>796.2143411069961</v>
      </c>
      <c r="F37" s="2">
        <f t="shared" si="2"/>
        <v>18.22028952116314</v>
      </c>
      <c r="G37" s="3">
        <f t="shared" si="4"/>
        <v>0.2239450937641517</v>
      </c>
      <c r="H37" s="3">
        <f t="shared" si="5"/>
        <v>81.5014155227079</v>
      </c>
      <c r="I37" s="3">
        <v>88</v>
      </c>
      <c r="J37" s="3">
        <f t="shared" si="6"/>
        <v>12.506905623522881</v>
      </c>
      <c r="K37" s="3">
        <f t="shared" si="7"/>
        <v>19.988957103010527</v>
      </c>
      <c r="L37" s="3">
        <f t="shared" si="22"/>
        <v>0.313572618646047</v>
      </c>
      <c r="M37" s="3">
        <f t="shared" si="8"/>
        <v>0.714172987205032</v>
      </c>
      <c r="N37" s="4">
        <f t="shared" si="9"/>
        <v>19.587270716982086</v>
      </c>
      <c r="O37" s="5">
        <f t="shared" si="10"/>
        <v>0.40842852052195466</v>
      </c>
      <c r="P37" s="5">
        <f t="shared" si="11"/>
        <v>86.1111606121318</v>
      </c>
      <c r="Q37" s="5">
        <v>90</v>
      </c>
      <c r="R37" s="5">
        <f t="shared" si="12"/>
        <v>9.08588959227751</v>
      </c>
      <c r="S37" s="5">
        <f t="shared" si="13"/>
        <v>2.5013811247045763</v>
      </c>
      <c r="T37" s="5">
        <f t="shared" si="14"/>
        <v>0.40842852052195466</v>
      </c>
      <c r="U37" s="5">
        <v>1</v>
      </c>
      <c r="V37" s="12">
        <f t="shared" si="15"/>
        <v>46.401767160842226</v>
      </c>
      <c r="W37" s="13">
        <f t="shared" si="16"/>
        <v>0.040388912621016106</v>
      </c>
      <c r="X37" s="13">
        <f t="shared" si="17"/>
        <v>65.06262160942968</v>
      </c>
      <c r="Y37" s="13">
        <v>79</v>
      </c>
      <c r="Z37" s="13">
        <f t="shared" si="18"/>
        <v>7.50414337411373</v>
      </c>
      <c r="AA37" s="13">
        <f t="shared" si="19"/>
        <v>42.52969596385218</v>
      </c>
      <c r="AB37" s="13">
        <f t="shared" si="23"/>
        <v>0.08344663218468176</v>
      </c>
      <c r="AC37" s="13">
        <f t="shared" si="20"/>
        <v>0.48400889962375576</v>
      </c>
      <c r="AF37" s="7"/>
      <c r="AH37"/>
      <c r="AI37"/>
      <c r="AJ37"/>
      <c r="AK37"/>
      <c r="AL37"/>
      <c r="AM37"/>
      <c r="AN37"/>
      <c r="AO37"/>
    </row>
    <row r="38" spans="1:41" ht="12.75">
      <c r="A38" s="6">
        <f t="shared" si="0"/>
        <v>7.822017556340726</v>
      </c>
      <c r="B38" s="6">
        <f t="shared" si="1"/>
        <v>0.6681032893189356</v>
      </c>
      <c r="C38" s="6">
        <f>10*LOG10(POWER(10,I38/10)*G38+POWER(10,Q38/10)*O38+POWER(10,Y38/10)*W38)</f>
        <v>87.4355455189164</v>
      </c>
      <c r="D38" s="25">
        <f t="shared" si="21"/>
        <v>1.6500000000000008</v>
      </c>
      <c r="E38" s="1">
        <f t="shared" si="3"/>
        <v>893.3671843019281</v>
      </c>
      <c r="F38" s="2">
        <f t="shared" si="2"/>
        <v>19.553817120041828</v>
      </c>
      <c r="G38" s="3">
        <f t="shared" si="4"/>
        <v>0.1948446580163693</v>
      </c>
      <c r="H38" s="3">
        <f t="shared" si="5"/>
        <v>80.89688503401403</v>
      </c>
      <c r="I38" s="3">
        <v>88</v>
      </c>
      <c r="J38" s="3">
        <f t="shared" si="6"/>
        <v>14.032978915805678</v>
      </c>
      <c r="K38" s="3">
        <f t="shared" si="7"/>
        <v>17.815176770373327</v>
      </c>
      <c r="L38" s="3">
        <f t="shared" si="22"/>
        <v>0.2823406893060038</v>
      </c>
      <c r="M38" s="3">
        <f t="shared" si="8"/>
        <v>0.6901047755295185</v>
      </c>
      <c r="N38" s="4">
        <f t="shared" si="9"/>
        <v>18.9044034060581</v>
      </c>
      <c r="O38" s="5">
        <f t="shared" si="10"/>
        <v>0.42318182849591124</v>
      </c>
      <c r="P38" s="5">
        <f t="shared" si="11"/>
        <v>86.26527010744076</v>
      </c>
      <c r="Q38" s="5">
        <v>90</v>
      </c>
      <c r="R38" s="5">
        <f t="shared" si="12"/>
        <v>8.097807622896967</v>
      </c>
      <c r="S38" s="5">
        <f t="shared" si="13"/>
        <v>2.8065957831611357</v>
      </c>
      <c r="T38" s="5">
        <f t="shared" si="14"/>
        <v>0.42318182849591124</v>
      </c>
      <c r="U38" s="5">
        <v>1</v>
      </c>
      <c r="V38" s="12">
        <f t="shared" si="15"/>
        <v>42.00689519882182</v>
      </c>
      <c r="W38" s="13">
        <f t="shared" si="16"/>
        <v>0.05007680280665502</v>
      </c>
      <c r="X38" s="13">
        <f t="shared" si="17"/>
        <v>68.99636593210519</v>
      </c>
      <c r="Y38" s="13">
        <v>82</v>
      </c>
      <c r="Z38" s="13">
        <f t="shared" si="18"/>
        <v>8.419787349483407</v>
      </c>
      <c r="AA38" s="13">
        <f t="shared" si="19"/>
        <v>37.904631426326226</v>
      </c>
      <c r="AB38" s="13">
        <f t="shared" si="23"/>
        <v>0.0976569144917583</v>
      </c>
      <c r="AC38" s="13">
        <f t="shared" si="20"/>
        <v>0.5127829715619494</v>
      </c>
      <c r="AF38" s="7"/>
      <c r="AH38"/>
      <c r="AI38"/>
      <c r="AJ38"/>
      <c r="AK38"/>
      <c r="AL38"/>
      <c r="AM38"/>
      <c r="AN38"/>
      <c r="AO38"/>
    </row>
    <row r="39" spans="1:41" ht="12.75">
      <c r="A39" s="6">
        <f t="shared" si="0"/>
        <v>7.802938838105195</v>
      </c>
      <c r="B39" s="6">
        <f t="shared" si="1"/>
        <v>0.6650490197933934</v>
      </c>
      <c r="C39" s="6">
        <f>10*LOG10(POWER(10,I39/10)*G39+POWER(10,Q39/10)*O39+POWER(10,Y39/10)*W39)</f>
        <v>88.25931102835882</v>
      </c>
      <c r="D39" s="25">
        <f t="shared" si="21"/>
        <v>1.7000000000000008</v>
      </c>
      <c r="E39" s="1">
        <f t="shared" si="3"/>
        <v>1002.374467254547</v>
      </c>
      <c r="F39" s="2">
        <f t="shared" si="2"/>
        <v>21.064946595914947</v>
      </c>
      <c r="G39" s="3">
        <f t="shared" si="4"/>
        <v>0.16792738701692753</v>
      </c>
      <c r="H39" s="3">
        <f t="shared" si="5"/>
        <v>80.25121530327361</v>
      </c>
      <c r="I39" s="3">
        <v>88</v>
      </c>
      <c r="J39" s="3">
        <f t="shared" si="6"/>
        <v>15.745261312364336</v>
      </c>
      <c r="K39" s="3">
        <f t="shared" si="7"/>
        <v>15.877793009613733</v>
      </c>
      <c r="L39" s="3">
        <f t="shared" si="22"/>
        <v>0.2525373258996175</v>
      </c>
      <c r="M39" s="3">
        <f t="shared" si="8"/>
        <v>0.6649606604438265</v>
      </c>
      <c r="N39" s="4">
        <f t="shared" si="9"/>
        <v>18.366230903206382</v>
      </c>
      <c r="O39" s="5">
        <f t="shared" si="10"/>
        <v>0.43558202236275695</v>
      </c>
      <c r="P39" s="5">
        <f t="shared" si="11"/>
        <v>87.39069946956626</v>
      </c>
      <c r="Q39" s="5">
        <v>91</v>
      </c>
      <c r="R39" s="5">
        <f t="shared" si="12"/>
        <v>7.217178640733515</v>
      </c>
      <c r="S39" s="5">
        <f t="shared" si="13"/>
        <v>3.149052262472867</v>
      </c>
      <c r="T39" s="5">
        <f t="shared" si="14"/>
        <v>0.43558202236275695</v>
      </c>
      <c r="U39" s="5">
        <v>1</v>
      </c>
      <c r="V39" s="12">
        <f t="shared" si="15"/>
        <v>38.11431886115162</v>
      </c>
      <c r="W39" s="13">
        <f t="shared" si="16"/>
        <v>0.06153961041370888</v>
      </c>
      <c r="X39" s="13">
        <f t="shared" si="17"/>
        <v>71.89154742549854</v>
      </c>
      <c r="Y39" s="13">
        <v>84</v>
      </c>
      <c r="Z39" s="13">
        <f t="shared" si="18"/>
        <v>9.447156787418603</v>
      </c>
      <c r="AA39" s="13">
        <f t="shared" si="19"/>
        <v>33.782538318327084</v>
      </c>
      <c r="AB39" s="13">
        <f t="shared" si="23"/>
        <v>0.11365231420256963</v>
      </c>
      <c r="AC39" s="13">
        <f t="shared" si="20"/>
        <v>0.5414725678530662</v>
      </c>
      <c r="AF39" s="7"/>
      <c r="AH39"/>
      <c r="AI39"/>
      <c r="AJ39"/>
      <c r="AK39"/>
      <c r="AL39"/>
      <c r="AM39"/>
      <c r="AN39"/>
      <c r="AO39"/>
    </row>
    <row r="40" spans="1:41" ht="12.75">
      <c r="A40" s="6">
        <f t="shared" si="0"/>
        <v>7.787520554315338</v>
      </c>
      <c r="B40" s="6">
        <f t="shared" si="1"/>
        <v>0.663584356980191</v>
      </c>
      <c r="C40" s="6">
        <f>10*LOG10(POWER(10,I40/10)*G40+POWER(10,Q40/10)*O40+POWER(10,Y40/10)*W40)</f>
        <v>87.75769765384578</v>
      </c>
      <c r="D40" s="25">
        <f t="shared" si="21"/>
        <v>1.7500000000000009</v>
      </c>
      <c r="E40" s="1">
        <f t="shared" si="3"/>
        <v>1124.6826503807013</v>
      </c>
      <c r="F40" s="2">
        <f t="shared" si="2"/>
        <v>22.777226453230227</v>
      </c>
      <c r="G40" s="3">
        <f t="shared" si="4"/>
        <v>0.1433437974885567</v>
      </c>
      <c r="H40" s="3">
        <f t="shared" si="5"/>
        <v>80.56378905690096</v>
      </c>
      <c r="I40" s="3">
        <v>89</v>
      </c>
      <c r="J40" s="3">
        <f t="shared" si="6"/>
        <v>17.666473760279544</v>
      </c>
      <c r="K40" s="3">
        <f t="shared" si="7"/>
        <v>14.151097915311661</v>
      </c>
      <c r="L40" s="3">
        <f t="shared" si="22"/>
        <v>0.22437993947352985</v>
      </c>
      <c r="M40" s="3">
        <f t="shared" si="8"/>
        <v>0.6388440866188352</v>
      </c>
      <c r="N40" s="4">
        <f t="shared" si="9"/>
        <v>17.965611986288483</v>
      </c>
      <c r="O40" s="5">
        <f t="shared" si="10"/>
        <v>0.44529515644141</v>
      </c>
      <c r="P40" s="5">
        <f t="shared" si="11"/>
        <v>86.48647971254717</v>
      </c>
      <c r="Q40" s="5">
        <v>90</v>
      </c>
      <c r="R40" s="5">
        <f t="shared" si="12"/>
        <v>6.432317234232573</v>
      </c>
      <c r="S40" s="5">
        <f t="shared" si="13"/>
        <v>3.533294752055909</v>
      </c>
      <c r="T40" s="5">
        <f t="shared" si="14"/>
        <v>0.44529515644141</v>
      </c>
      <c r="U40" s="5">
        <v>1</v>
      </c>
      <c r="V40" s="12">
        <f t="shared" si="15"/>
        <v>34.66783734182209</v>
      </c>
      <c r="W40" s="13">
        <f t="shared" si="16"/>
        <v>0.07494540305022432</v>
      </c>
      <c r="X40" s="13">
        <f t="shared" si="17"/>
        <v>75.74744999543901</v>
      </c>
      <c r="Y40" s="13">
        <v>87</v>
      </c>
      <c r="Z40" s="13">
        <f t="shared" si="18"/>
        <v>10.599884256167726</v>
      </c>
      <c r="AA40" s="13">
        <f t="shared" si="19"/>
        <v>30.108718968748214</v>
      </c>
      <c r="AB40" s="13">
        <f t="shared" si="23"/>
        <v>0.1315085890164228</v>
      </c>
      <c r="AC40" s="13">
        <f t="shared" si="20"/>
        <v>0.5698897966342346</v>
      </c>
      <c r="AF40" s="7"/>
      <c r="AH40"/>
      <c r="AI40"/>
      <c r="AJ40"/>
      <c r="AK40"/>
      <c r="AL40"/>
      <c r="AM40"/>
      <c r="AN40"/>
      <c r="AO40"/>
    </row>
    <row r="41" spans="1:41" ht="12.75">
      <c r="A41" s="6">
        <f t="shared" si="0"/>
        <v>7.776530182595744</v>
      </c>
      <c r="B41" s="6">
        <f t="shared" si="1"/>
        <v>0.6636652366942154</v>
      </c>
      <c r="C41" s="6">
        <f>10*LOG10(POWER(10,I41/10)*G41+POWER(10,Q41/10)*O41+POWER(10,Y41/10)*W41)</f>
        <v>89.46130468208692</v>
      </c>
      <c r="D41" s="25">
        <f t="shared" si="21"/>
        <v>1.800000000000001</v>
      </c>
      <c r="E41" s="1">
        <f t="shared" si="3"/>
        <v>1261.9146889603894</v>
      </c>
      <c r="F41" s="2">
        <f t="shared" si="2"/>
        <v>24.717149203857907</v>
      </c>
      <c r="G41" s="3">
        <f t="shared" si="4"/>
        <v>0.1211780771473347</v>
      </c>
      <c r="H41" s="3">
        <f t="shared" si="5"/>
        <v>78.8342405683416</v>
      </c>
      <c r="I41" s="3">
        <v>88</v>
      </c>
      <c r="J41" s="3">
        <f t="shared" si="6"/>
        <v>19.82210958147504</v>
      </c>
      <c r="K41" s="3">
        <f t="shared" si="7"/>
        <v>12.612179292644015</v>
      </c>
      <c r="L41" s="3">
        <f t="shared" si="22"/>
        <v>0.19804224111811564</v>
      </c>
      <c r="M41" s="3">
        <f t="shared" si="8"/>
        <v>0.6118799527978585</v>
      </c>
      <c r="N41" s="4">
        <f t="shared" si="9"/>
        <v>17.697230685678647</v>
      </c>
      <c r="O41" s="5">
        <f t="shared" si="10"/>
        <v>0.4520481278731333</v>
      </c>
      <c r="P41" s="5">
        <f t="shared" si="11"/>
        <v>88.55184674981797</v>
      </c>
      <c r="Q41" s="5">
        <v>92</v>
      </c>
      <c r="R41" s="5">
        <f t="shared" si="12"/>
        <v>5.732808769383642</v>
      </c>
      <c r="S41" s="5">
        <f t="shared" si="13"/>
        <v>3.964421916295008</v>
      </c>
      <c r="T41" s="5">
        <f t="shared" si="14"/>
        <v>0.4520481278731333</v>
      </c>
      <c r="U41" s="5">
        <v>1</v>
      </c>
      <c r="V41" s="12">
        <f t="shared" si="15"/>
        <v>31.617254920136112</v>
      </c>
      <c r="W41" s="13">
        <f t="shared" si="16"/>
        <v>0.09043903167374746</v>
      </c>
      <c r="X41" s="13">
        <f t="shared" si="17"/>
        <v>79.56355903728613</v>
      </c>
      <c r="Y41" s="13">
        <v>90</v>
      </c>
      <c r="Z41" s="13">
        <f t="shared" si="18"/>
        <v>11.893265748885023</v>
      </c>
      <c r="AA41" s="13">
        <f t="shared" si="19"/>
        <v>26.83442402690216</v>
      </c>
      <c r="AB41" s="13">
        <f t="shared" si="23"/>
        <v>0.15127280674160956</v>
      </c>
      <c r="AC41" s="13">
        <f t="shared" si="20"/>
        <v>0.5978538616542443</v>
      </c>
      <c r="AF41" s="7"/>
      <c r="AH41"/>
      <c r="AI41"/>
      <c r="AJ41"/>
      <c r="AK41"/>
      <c r="AL41"/>
      <c r="AM41"/>
      <c r="AN41"/>
      <c r="AO41"/>
    </row>
    <row r="42" spans="1:41" ht="12.75">
      <c r="A42" s="6">
        <f t="shared" si="0"/>
        <v>7.7705407062952965</v>
      </c>
      <c r="B42" s="6">
        <f t="shared" si="1"/>
        <v>0.6652264109236371</v>
      </c>
      <c r="C42" s="6">
        <f>10*LOG10(POWER(10,I42/10)*G42+POWER(10,Q42/10)*O42+POWER(10,Y42/10)*W42)</f>
        <v>87.97812681018797</v>
      </c>
      <c r="D42" s="25">
        <f t="shared" si="21"/>
        <v>1.850000000000001</v>
      </c>
      <c r="E42" s="1">
        <f t="shared" si="3"/>
        <v>1415.8915687682797</v>
      </c>
      <c r="F42" s="2">
        <f t="shared" si="2"/>
        <v>26.914476032334196</v>
      </c>
      <c r="G42" s="3">
        <f t="shared" si="4"/>
        <v>0.10144866981298438</v>
      </c>
      <c r="H42" s="3">
        <f t="shared" si="5"/>
        <v>78.06246356971455</v>
      </c>
      <c r="I42" s="3">
        <v>88</v>
      </c>
      <c r="J42" s="3">
        <f t="shared" si="6"/>
        <v>22.240772753610777</v>
      </c>
      <c r="K42" s="3">
        <f t="shared" si="7"/>
        <v>11.24061662647997</v>
      </c>
      <c r="L42" s="3">
        <f t="shared" si="22"/>
        <v>0.17365016777991812</v>
      </c>
      <c r="M42" s="3">
        <f t="shared" si="8"/>
        <v>0.5842129098404273</v>
      </c>
      <c r="N42" s="4">
        <f t="shared" si="9"/>
        <v>17.557525744576687</v>
      </c>
      <c r="O42" s="5">
        <f t="shared" si="10"/>
        <v>0.455645067327958</v>
      </c>
      <c r="P42" s="5">
        <f t="shared" si="11"/>
        <v>86.5862667309773</v>
      </c>
      <c r="Q42" s="5">
        <v>90</v>
      </c>
      <c r="R42" s="5">
        <f t="shared" si="12"/>
        <v>5.109371193854532</v>
      </c>
      <c r="S42" s="5">
        <f t="shared" si="13"/>
        <v>4.448154550722156</v>
      </c>
      <c r="T42" s="5">
        <f t="shared" si="14"/>
        <v>0.455645067327958</v>
      </c>
      <c r="U42" s="5">
        <v>1</v>
      </c>
      <c r="V42" s="12">
        <f t="shared" si="15"/>
        <v>28.91776997314885</v>
      </c>
      <c r="W42" s="13">
        <f t="shared" si="16"/>
        <v>0.10813267378269473</v>
      </c>
      <c r="X42" s="13">
        <f t="shared" si="17"/>
        <v>80.33956941866839</v>
      </c>
      <c r="Y42" s="13">
        <v>90</v>
      </c>
      <c r="Z42" s="13">
        <f t="shared" si="18"/>
        <v>13.344463652166466</v>
      </c>
      <c r="AA42" s="13">
        <f t="shared" si="19"/>
        <v>23.916205588255252</v>
      </c>
      <c r="AB42" s="13">
        <f t="shared" si="23"/>
        <v>0.17295816342469436</v>
      </c>
      <c r="AC42" s="13">
        <f t="shared" si="20"/>
        <v>0.6251955481116998</v>
      </c>
      <c r="AF42" s="7"/>
      <c r="AH42"/>
      <c r="AI42"/>
      <c r="AJ42"/>
      <c r="AK42"/>
      <c r="AL42"/>
      <c r="AM42"/>
      <c r="AN42"/>
      <c r="AO42"/>
    </row>
    <row r="43" spans="1:41" ht="12.75">
      <c r="A43" s="6">
        <f t="shared" si="0"/>
        <v>7.769884298203149</v>
      </c>
      <c r="B43" s="6">
        <f t="shared" si="1"/>
        <v>0.668189271065609</v>
      </c>
      <c r="C43" s="6">
        <f>10*LOG10(POWER(10,I43/10)*G43+POWER(10,Q43/10)*O43+POWER(10,Y43/10)*W43)</f>
        <v>87.90680897105558</v>
      </c>
      <c r="D43" s="25">
        <f t="shared" si="21"/>
        <v>1.900000000000001</v>
      </c>
      <c r="E43" s="1">
        <f t="shared" si="3"/>
        <v>1588.6564694485678</v>
      </c>
      <c r="F43" s="2">
        <f t="shared" si="2"/>
        <v>29.402595336029062</v>
      </c>
      <c r="G43" s="3">
        <f t="shared" si="4"/>
        <v>0.08411264657874834</v>
      </c>
      <c r="H43" s="3">
        <f t="shared" si="5"/>
        <v>75.24861298133823</v>
      </c>
      <c r="I43" s="3">
        <v>86</v>
      </c>
      <c r="J43" s="3">
        <f t="shared" si="6"/>
        <v>24.954557467487593</v>
      </c>
      <c r="K43" s="3">
        <f t="shared" si="7"/>
        <v>10.01821011355205</v>
      </c>
      <c r="L43" s="3">
        <f t="shared" si="22"/>
        <v>0.1512804505080875</v>
      </c>
      <c r="M43" s="3">
        <f t="shared" si="8"/>
        <v>0.5560047335676837</v>
      </c>
      <c r="N43" s="4">
        <f t="shared" si="9"/>
        <v>17.544643363293904</v>
      </c>
      <c r="O43" s="5">
        <f t="shared" si="10"/>
        <v>0.4559796306112002</v>
      </c>
      <c r="P43" s="5">
        <f t="shared" si="11"/>
        <v>86.5894544242158</v>
      </c>
      <c r="Q43" s="5">
        <v>90</v>
      </c>
      <c r="R43" s="5">
        <f t="shared" si="12"/>
        <v>4.553731869796386</v>
      </c>
      <c r="S43" s="5">
        <f t="shared" si="13"/>
        <v>4.990911493497519</v>
      </c>
      <c r="T43" s="5">
        <f t="shared" si="14"/>
        <v>0.4559796306112002</v>
      </c>
      <c r="U43" s="5">
        <v>1</v>
      </c>
      <c r="V43" s="12">
        <f t="shared" si="15"/>
        <v>26.52942939242739</v>
      </c>
      <c r="W43" s="13">
        <f t="shared" si="16"/>
        <v>0.12809699387566048</v>
      </c>
      <c r="X43" s="13">
        <f t="shared" si="17"/>
        <v>81.07538938030936</v>
      </c>
      <c r="Y43" s="13">
        <v>90</v>
      </c>
      <c r="Z43" s="13">
        <f t="shared" si="18"/>
        <v>14.972734480492557</v>
      </c>
      <c r="AA43" s="13">
        <f t="shared" si="19"/>
        <v>21.315340667132016</v>
      </c>
      <c r="AB43" s="13">
        <f t="shared" si="23"/>
        <v>0.1965397991855675</v>
      </c>
      <c r="AC43" s="13">
        <f t="shared" si="20"/>
        <v>0.6517610906619213</v>
      </c>
      <c r="AF43" s="7"/>
      <c r="AH43"/>
      <c r="AI43"/>
      <c r="AJ43"/>
      <c r="AK43"/>
      <c r="AL43"/>
      <c r="AM43"/>
      <c r="AN43"/>
      <c r="AO43"/>
    </row>
    <row r="44" spans="1:41" ht="12.75">
      <c r="A44" s="6">
        <f t="shared" si="0"/>
        <v>7.774624704761117</v>
      </c>
      <c r="B44" s="6">
        <f t="shared" si="1"/>
        <v>0.6724688003599817</v>
      </c>
      <c r="C44" s="6">
        <f>10*LOG10(POWER(10,I44/10)*G44+POWER(10,Q44/10)*O44+POWER(10,Y44/10)*W44)</f>
        <v>87.2227846997117</v>
      </c>
      <c r="D44" s="25">
        <f t="shared" si="21"/>
        <v>1.950000000000001</v>
      </c>
      <c r="E44" s="1">
        <f t="shared" si="3"/>
        <v>1782.5018762674958</v>
      </c>
      <c r="F44" s="2">
        <f t="shared" si="2"/>
        <v>32.21892073905831</v>
      </c>
      <c r="G44" s="3">
        <f t="shared" si="4"/>
        <v>0.06907327432449523</v>
      </c>
      <c r="H44" s="3">
        <f t="shared" si="5"/>
        <v>72.39310043632544</v>
      </c>
      <c r="I44" s="3">
        <v>84</v>
      </c>
      <c r="J44" s="3">
        <f t="shared" si="6"/>
        <v>27.999473997459937</v>
      </c>
      <c r="K44" s="3">
        <f t="shared" si="7"/>
        <v>8.928739162124245</v>
      </c>
      <c r="L44" s="3">
        <f t="shared" si="22"/>
        <v>0.13096176547227512</v>
      </c>
      <c r="M44" s="3">
        <f t="shared" si="8"/>
        <v>0.5274308426997969</v>
      </c>
      <c r="N44" s="4">
        <f t="shared" si="9"/>
        <v>17.658412600457552</v>
      </c>
      <c r="O44" s="5">
        <f t="shared" si="10"/>
        <v>0.45304185495092064</v>
      </c>
      <c r="P44" s="5">
        <f t="shared" si="11"/>
        <v>85.56138326813114</v>
      </c>
      <c r="Q44" s="5">
        <v>89</v>
      </c>
      <c r="R44" s="5">
        <f t="shared" si="12"/>
        <v>4.058517800965566</v>
      </c>
      <c r="S44" s="5">
        <f t="shared" si="13"/>
        <v>5.599894799491987</v>
      </c>
      <c r="T44" s="5">
        <f t="shared" si="14"/>
        <v>0.45304185495092064</v>
      </c>
      <c r="U44" s="5">
        <v>1</v>
      </c>
      <c r="V44" s="12">
        <f t="shared" si="15"/>
        <v>24.41663936356411</v>
      </c>
      <c r="W44" s="13">
        <f t="shared" si="16"/>
        <v>0.15035367108456588</v>
      </c>
      <c r="X44" s="13">
        <f t="shared" si="17"/>
        <v>81.77114036442559</v>
      </c>
      <c r="Y44" s="13">
        <v>90</v>
      </c>
      <c r="Z44" s="13">
        <f t="shared" si="18"/>
        <v>16.79968439847596</v>
      </c>
      <c r="AA44" s="13">
        <f t="shared" si="19"/>
        <v>18.997317366221797</v>
      </c>
      <c r="AB44" s="13">
        <f t="shared" si="23"/>
        <v>0.22195200234760112</v>
      </c>
      <c r="AC44" s="13">
        <f t="shared" si="20"/>
        <v>0.6774152496677889</v>
      </c>
      <c r="AF44" s="7"/>
      <c r="AH44"/>
      <c r="AI44"/>
      <c r="AJ44"/>
      <c r="AK44"/>
      <c r="AL44"/>
      <c r="AM44"/>
      <c r="AN44"/>
      <c r="AO44"/>
    </row>
    <row r="45" spans="1:41" ht="12.75">
      <c r="A45" s="6">
        <f t="shared" si="0"/>
        <v>7.784551370640179</v>
      </c>
      <c r="B45" s="6">
        <f t="shared" si="1"/>
        <v>0.6779787174661847</v>
      </c>
      <c r="C45" s="6">
        <f>10*LOG10(POWER(10,I45/10)*G45+POWER(10,Q45/10)*O45+POWER(10,Y45/10)*W45)</f>
        <v>89.4381597580853</v>
      </c>
      <c r="D45" s="25">
        <f t="shared" si="21"/>
        <v>2.000000000000001</v>
      </c>
      <c r="E45" s="1">
        <f t="shared" si="3"/>
        <v>2000.0000000000045</v>
      </c>
      <c r="F45" s="2">
        <f t="shared" si="2"/>
        <v>35.40533535532698</v>
      </c>
      <c r="G45" s="3">
        <f t="shared" si="4"/>
        <v>0.056189916607240736</v>
      </c>
      <c r="H45" s="3">
        <f t="shared" si="5"/>
        <v>81.4965838754886</v>
      </c>
      <c r="I45" s="3">
        <v>94</v>
      </c>
      <c r="J45" s="3">
        <f t="shared" si="6"/>
        <v>31.415926535898002</v>
      </c>
      <c r="K45" s="3">
        <f t="shared" si="7"/>
        <v>7.957747154594749</v>
      </c>
      <c r="L45" s="3">
        <f t="shared" si="22"/>
        <v>0.11267818195736266</v>
      </c>
      <c r="M45" s="3">
        <f t="shared" si="8"/>
        <v>0.4986761024286224</v>
      </c>
      <c r="N45" s="4">
        <f t="shared" si="9"/>
        <v>17.90034310472267</v>
      </c>
      <c r="O45" s="5">
        <f t="shared" si="10"/>
        <v>0.44691880782382043</v>
      </c>
      <c r="P45" s="5">
        <f t="shared" si="11"/>
        <v>87.50228631595307</v>
      </c>
      <c r="Q45" s="5">
        <v>91</v>
      </c>
      <c r="R45" s="5">
        <f t="shared" si="12"/>
        <v>3.6171577975430678</v>
      </c>
      <c r="S45" s="5">
        <f t="shared" si="13"/>
        <v>6.2831853071796</v>
      </c>
      <c r="T45" s="5">
        <f t="shared" si="14"/>
        <v>0.44691880782382043</v>
      </c>
      <c r="U45" s="5">
        <v>1</v>
      </c>
      <c r="V45" s="12">
        <f t="shared" si="15"/>
        <v>22.547724837945257</v>
      </c>
      <c r="W45" s="13">
        <f t="shared" si="16"/>
        <v>0.17486999303512352</v>
      </c>
      <c r="X45" s="13">
        <f t="shared" si="17"/>
        <v>82.42715292741643</v>
      </c>
      <c r="Y45" s="13">
        <v>90</v>
      </c>
      <c r="Z45" s="13">
        <f t="shared" si="18"/>
        <v>18.8495559215388</v>
      </c>
      <c r="AA45" s="13">
        <f t="shared" si="19"/>
        <v>16.931376924669678</v>
      </c>
      <c r="AB45" s="13">
        <f t="shared" si="23"/>
        <v>0.2490871231417506</v>
      </c>
      <c r="AC45" s="13">
        <f t="shared" si="20"/>
        <v>0.7020434891594474</v>
      </c>
      <c r="AF45" s="7"/>
      <c r="AH45"/>
      <c r="AI45"/>
      <c r="AJ45"/>
      <c r="AK45"/>
      <c r="AL45"/>
      <c r="AM45"/>
      <c r="AN45"/>
      <c r="AO45"/>
    </row>
    <row r="46" spans="1:41" ht="12.75">
      <c r="A46" s="6">
        <f t="shared" si="0"/>
        <v>7.799195945189115</v>
      </c>
      <c r="B46" s="6">
        <f t="shared" si="1"/>
        <v>0.6846342883044322</v>
      </c>
      <c r="C46" s="6">
        <f>10*LOG10(POWER(10,I46/10)*G46+POWER(10,Q46/10)*O46+POWER(10,Y46/10)*W46)</f>
        <v>90.16457522361215</v>
      </c>
      <c r="D46" s="25">
        <f t="shared" si="21"/>
        <v>2.0500000000000007</v>
      </c>
      <c r="E46" s="1">
        <f t="shared" si="3"/>
        <v>2244.036908603931</v>
      </c>
      <c r="F46" s="2">
        <f t="shared" si="2"/>
        <v>39.00869026597129</v>
      </c>
      <c r="G46" s="3">
        <f t="shared" si="4"/>
        <v>0.045289254899377664</v>
      </c>
      <c r="H46" s="3">
        <f t="shared" si="5"/>
        <v>81.5599517571165</v>
      </c>
      <c r="I46" s="3">
        <v>95</v>
      </c>
      <c r="J46" s="3">
        <f t="shared" si="6"/>
        <v>35.24924933227229</v>
      </c>
      <c r="K46" s="3">
        <f t="shared" si="7"/>
        <v>7.092349616963718</v>
      </c>
      <c r="L46" s="3">
        <f t="shared" si="22"/>
        <v>0.0963744465160496</v>
      </c>
      <c r="M46" s="3">
        <f t="shared" si="8"/>
        <v>0.46993011671237434</v>
      </c>
      <c r="N46" s="4">
        <f t="shared" si="9"/>
        <v>18.273645146892513</v>
      </c>
      <c r="O46" s="5">
        <f t="shared" si="10"/>
        <v>0.4377889542941258</v>
      </c>
      <c r="P46" s="5">
        <f t="shared" si="11"/>
        <v>88.41264799832126</v>
      </c>
      <c r="Q46" s="5">
        <v>92</v>
      </c>
      <c r="R46" s="5">
        <f t="shared" si="12"/>
        <v>3.223795280438053</v>
      </c>
      <c r="S46" s="5">
        <f t="shared" si="13"/>
        <v>7.049849866454459</v>
      </c>
      <c r="T46" s="5">
        <f t="shared" si="14"/>
        <v>0.4377889542941258</v>
      </c>
      <c r="U46" s="5">
        <v>1</v>
      </c>
      <c r="V46" s="12">
        <f t="shared" si="15"/>
        <v>20.89453133514231</v>
      </c>
      <c r="W46" s="13">
        <f t="shared" si="16"/>
        <v>0.20155607911092868</v>
      </c>
      <c r="X46" s="13">
        <f t="shared" si="17"/>
        <v>83.04395901395131</v>
      </c>
      <c r="Y46" s="13">
        <v>90</v>
      </c>
      <c r="Z46" s="13">
        <f t="shared" si="18"/>
        <v>21.14954959936338</v>
      </c>
      <c r="AA46" s="13">
        <f t="shared" si="19"/>
        <v>15.090105568007909</v>
      </c>
      <c r="AB46" s="13">
        <f t="shared" si="23"/>
        <v>0.27779640873648087</v>
      </c>
      <c r="AC46" s="13">
        <f t="shared" si="20"/>
        <v>0.7255532208918001</v>
      </c>
      <c r="AF46" s="7"/>
      <c r="AH46"/>
      <c r="AI46"/>
      <c r="AJ46"/>
      <c r="AK46"/>
      <c r="AL46"/>
      <c r="AM46"/>
      <c r="AN46"/>
      <c r="AO46"/>
    </row>
    <row r="47" spans="1:41" ht="12.75">
      <c r="A47" s="6">
        <f t="shared" si="0"/>
        <v>7.817869347229722</v>
      </c>
      <c r="B47" s="6">
        <f t="shared" si="1"/>
        <v>0.6923527772741269</v>
      </c>
      <c r="C47" s="6">
        <f>10*LOG10(POWER(10,I47/10)*G47+POWER(10,Q47/10)*O47+POWER(10,Y47/10)*W47)</f>
        <v>92.05765492726833</v>
      </c>
      <c r="D47" s="25">
        <f t="shared" si="21"/>
        <v>2.1000000000000005</v>
      </c>
      <c r="E47" s="1">
        <f t="shared" si="3"/>
        <v>2517.850823588338</v>
      </c>
      <c r="F47" s="2">
        <f t="shared" si="2"/>
        <v>43.081366323804936</v>
      </c>
      <c r="G47" s="3">
        <f t="shared" si="4"/>
        <v>0.03617680965332026</v>
      </c>
      <c r="H47" s="3">
        <f t="shared" si="5"/>
        <v>87.5843026481648</v>
      </c>
      <c r="I47" s="3">
        <v>102</v>
      </c>
      <c r="J47" s="3">
        <f t="shared" si="6"/>
        <v>39.55030825110066</v>
      </c>
      <c r="K47" s="3">
        <f t="shared" si="7"/>
        <v>6.321063249691427</v>
      </c>
      <c r="L47" s="3">
        <f t="shared" si="22"/>
        <v>0.08196253679988699</v>
      </c>
      <c r="M47" s="3">
        <f t="shared" si="8"/>
        <v>0.44138225908803425</v>
      </c>
      <c r="N47" s="4">
        <f t="shared" si="9"/>
        <v>18.78327221826169</v>
      </c>
      <c r="O47" s="5">
        <f t="shared" si="10"/>
        <v>0.4259108800128099</v>
      </c>
      <c r="P47" s="5">
        <f t="shared" si="11"/>
        <v>89.29318734389724</v>
      </c>
      <c r="Q47" s="5">
        <v>93</v>
      </c>
      <c r="R47" s="5">
        <f t="shared" si="12"/>
        <v>2.873210568041558</v>
      </c>
      <c r="S47" s="5">
        <f t="shared" si="13"/>
        <v>7.910061650220132</v>
      </c>
      <c r="T47" s="5">
        <f t="shared" si="14"/>
        <v>0.4259108800128099</v>
      </c>
      <c r="U47" s="5">
        <v>1</v>
      </c>
      <c r="V47" s="12">
        <f t="shared" si="15"/>
        <v>19.432063906543902</v>
      </c>
      <c r="W47" s="13">
        <f t="shared" si="16"/>
        <v>0.2302650876079967</v>
      </c>
      <c r="X47" s="13">
        <f t="shared" si="17"/>
        <v>82.62228095981703</v>
      </c>
      <c r="Y47" s="13">
        <v>89</v>
      </c>
      <c r="Z47" s="13">
        <f t="shared" si="18"/>
        <v>23.730184950660398</v>
      </c>
      <c r="AA47" s="13">
        <f t="shared" si="19"/>
        <v>13.449070744024311</v>
      </c>
      <c r="AB47" s="13">
        <f t="shared" si="23"/>
        <v>0.3078928306995105</v>
      </c>
      <c r="AC47" s="13">
        <f t="shared" si="20"/>
        <v>0.7478741453149489</v>
      </c>
      <c r="AF47" s="7"/>
      <c r="AH47"/>
      <c r="AI47"/>
      <c r="AJ47"/>
      <c r="AK47"/>
      <c r="AL47"/>
      <c r="AM47"/>
      <c r="AN47"/>
      <c r="AO47"/>
    </row>
    <row r="48" spans="1:41" ht="12.75">
      <c r="A48" s="6">
        <f t="shared" si="0"/>
        <v>7.839715333362565</v>
      </c>
      <c r="B48" s="6">
        <f t="shared" si="1"/>
        <v>0.7010519661088309</v>
      </c>
      <c r="C48" s="6">
        <f>10*LOG10(POWER(10,I48/10)*G48+POWER(10,Q48/10)*O48+POWER(10,Y48/10)*W48)</f>
        <v>91.03948413140914</v>
      </c>
      <c r="D48" s="25">
        <f t="shared" si="21"/>
        <v>2.1500000000000004</v>
      </c>
      <c r="E48" s="1">
        <f t="shared" si="3"/>
        <v>2825.075089245513</v>
      </c>
      <c r="F48" s="2">
        <f t="shared" si="2"/>
        <v>47.68190946126329</v>
      </c>
      <c r="G48" s="3">
        <f t="shared" si="4"/>
        <v>0.028647855178284998</v>
      </c>
      <c r="H48" s="3">
        <f t="shared" si="5"/>
        <v>78.57092112547598</v>
      </c>
      <c r="I48" s="3">
        <v>94</v>
      </c>
      <c r="J48" s="3">
        <f t="shared" si="6"/>
        <v>44.37617573106617</v>
      </c>
      <c r="K48" s="3">
        <f t="shared" si="7"/>
        <v>5.633653551290225</v>
      </c>
      <c r="L48" s="3">
        <f t="shared" si="22"/>
        <v>0.06932888736099568</v>
      </c>
      <c r="M48" s="3">
        <f t="shared" si="8"/>
        <v>0.4132167162746396</v>
      </c>
      <c r="N48" s="4">
        <f t="shared" si="9"/>
        <v>19.435986760436062</v>
      </c>
      <c r="O48" s="5">
        <f>+T48*U48</f>
        <v>0.41160760699244847</v>
      </c>
      <c r="P48" s="5">
        <f t="shared" si="11"/>
        <v>90.14483392437131</v>
      </c>
      <c r="Q48" s="5">
        <v>94</v>
      </c>
      <c r="R48" s="5">
        <f t="shared" si="12"/>
        <v>2.5607516142228293</v>
      </c>
      <c r="S48" s="5">
        <f t="shared" si="13"/>
        <v>8.875235146213234</v>
      </c>
      <c r="T48" s="5">
        <f t="shared" si="14"/>
        <v>0.41160760699244847</v>
      </c>
      <c r="U48" s="5">
        <v>1</v>
      </c>
      <c r="V48" s="12">
        <f t="shared" si="15"/>
        <v>18.138159123816365</v>
      </c>
      <c r="W48" s="13">
        <f t="shared" si="16"/>
        <v>0.26079650393809745</v>
      </c>
      <c r="X48" s="13">
        <f t="shared" si="17"/>
        <v>82.16301765240217</v>
      </c>
      <c r="Y48" s="13">
        <v>88</v>
      </c>
      <c r="Z48" s="13">
        <f t="shared" si="18"/>
        <v>26.6257054386397</v>
      </c>
      <c r="AA48" s="13">
        <f t="shared" si="19"/>
        <v>11.986496917638776</v>
      </c>
      <c r="AB48" s="13">
        <f t="shared" si="23"/>
        <v>0.3391558186354275</v>
      </c>
      <c r="AC48" s="13">
        <f t="shared" si="20"/>
        <v>0.7689577757721985</v>
      </c>
      <c r="AF48" s="7"/>
      <c r="AH48"/>
      <c r="AI48"/>
      <c r="AJ48"/>
      <c r="AK48"/>
      <c r="AL48"/>
      <c r="AM48"/>
      <c r="AN48"/>
      <c r="AO48"/>
    </row>
    <row r="49" spans="1:41" ht="12.75">
      <c r="A49" s="6">
        <f t="shared" si="0"/>
        <v>7.8637747965757505</v>
      </c>
      <c r="B49" s="6">
        <f t="shared" si="1"/>
        <v>0.7106474902866807</v>
      </c>
      <c r="C49" s="6">
        <f>10*LOG10(POWER(10,I49/10)*G49+POWER(10,Q49/10)*O49+POWER(10,Y49/10)*W49)</f>
        <v>88.59622087297141</v>
      </c>
      <c r="D49" s="25">
        <f t="shared" si="21"/>
        <v>2.2</v>
      </c>
      <c r="E49" s="1">
        <f t="shared" si="3"/>
        <v>3169.786384922231</v>
      </c>
      <c r="F49" s="2">
        <f t="shared" si="2"/>
        <v>52.875750642677076</v>
      </c>
      <c r="G49" s="3">
        <f t="shared" si="4"/>
        <v>0.022497025530736122</v>
      </c>
      <c r="H49" s="3">
        <f t="shared" si="5"/>
        <v>75.5212510117882</v>
      </c>
      <c r="I49" s="3">
        <v>92</v>
      </c>
      <c r="J49" s="3">
        <f t="shared" si="6"/>
        <v>49.79088810160314</v>
      </c>
      <c r="K49" s="3">
        <f t="shared" si="7"/>
        <v>5.0209990127079225</v>
      </c>
      <c r="L49" s="3">
        <f t="shared" si="22"/>
        <v>0.05834172571696944</v>
      </c>
      <c r="M49" s="3">
        <f t="shared" si="8"/>
        <v>0.38560781763424207</v>
      </c>
      <c r="N49" s="4">
        <f t="shared" si="9"/>
        <v>20.24044989882423</v>
      </c>
      <c r="O49" s="5">
        <f>+T49*U49</f>
        <v>0.39524813134043635</v>
      </c>
      <c r="P49" s="5">
        <f t="shared" si="11"/>
        <v>85.96869825345662</v>
      </c>
      <c r="Q49" s="5">
        <v>90</v>
      </c>
      <c r="R49" s="5">
        <f t="shared" si="12"/>
        <v>2.282272278503601</v>
      </c>
      <c r="S49" s="5">
        <f t="shared" si="13"/>
        <v>9.958177620320628</v>
      </c>
      <c r="T49" s="5">
        <f t="shared" si="14"/>
        <v>0.39524813134043635</v>
      </c>
      <c r="U49" s="5">
        <v>1</v>
      </c>
      <c r="V49" s="12">
        <f t="shared" si="15"/>
        <v>16.993186804517723</v>
      </c>
      <c r="W49" s="13">
        <f t="shared" si="16"/>
        <v>0.29290233341550825</v>
      </c>
      <c r="X49" s="13">
        <f t="shared" si="17"/>
        <v>84.66722831515817</v>
      </c>
      <c r="Y49" s="13">
        <v>90</v>
      </c>
      <c r="Z49" s="13">
        <f t="shared" si="18"/>
        <v>29.874532860961885</v>
      </c>
      <c r="AA49" s="13">
        <f t="shared" si="19"/>
        <v>10.682976622782814</v>
      </c>
      <c r="AB49" s="13">
        <f t="shared" si="23"/>
        <v>0.37133765751679426</v>
      </c>
      <c r="AC49" s="13">
        <f t="shared" si="20"/>
        <v>0.7887762727168637</v>
      </c>
      <c r="AF49" s="7"/>
      <c r="AH49"/>
      <c r="AI49"/>
      <c r="AJ49"/>
      <c r="AK49"/>
      <c r="AL49"/>
      <c r="AM49"/>
      <c r="AN49"/>
      <c r="AO49"/>
    </row>
    <row r="50" spans="1:42" ht="12.75">
      <c r="A50" s="6">
        <f aca="true" t="shared" si="24" ref="A50:A69">1/(1/F50+1/N50+1/V50)</f>
        <v>7.8890540476511815</v>
      </c>
      <c r="B50" s="6">
        <f aca="true" t="shared" si="25" ref="B50:B69">+G50+O50+W50</f>
        <v>0.72104987328116</v>
      </c>
      <c r="C50" s="6">
        <f>10*LOG10(POWER(10,I50/10)*G50+POWER(10,Q50/10)*O50+POWER(10,Y50/10)*W50)</f>
        <v>88.2605036110923</v>
      </c>
      <c r="D50" s="25">
        <f aca="true" t="shared" si="26" ref="D50:D69">+D49+0.05</f>
        <v>2.25</v>
      </c>
      <c r="E50" s="1">
        <f t="shared" si="3"/>
        <v>3556.5588200778484</v>
      </c>
      <c r="F50" s="2">
        <f t="shared" si="2"/>
        <v>58.736022480793594</v>
      </c>
      <c r="G50" s="3">
        <f aca="true" t="shared" si="27" ref="G50:G69">+L50*M50</f>
        <v>0.017526157095432298</v>
      </c>
      <c r="H50" s="3">
        <f t="shared" si="5"/>
        <v>76.4368670016637</v>
      </c>
      <c r="I50" s="3">
        <v>94</v>
      </c>
      <c r="J50" s="3">
        <f aca="true" t="shared" si="28" ref="J50:J69">(2*PI()*E50*Lhl1/1000)</f>
        <v>55.866295306082755</v>
      </c>
      <c r="K50" s="3">
        <f aca="true" t="shared" si="29" ref="K50:K69">1/(2*PI()*E50*Chl1/1000000)</f>
        <v>4.474970080444547</v>
      </c>
      <c r="L50" s="3">
        <f t="shared" si="22"/>
        <v>0.04885804406740729</v>
      </c>
      <c r="M50" s="3">
        <f t="shared" si="8"/>
        <v>0.35871589683885485</v>
      </c>
      <c r="N50" s="4">
        <f aca="true" t="shared" si="30" ref="N50:N69">R50+S50+Zst</f>
        <v>21.207336370509527</v>
      </c>
      <c r="O50" s="5">
        <f aca="true" t="shared" si="31" ref="O50:O69">+T50*U50</f>
        <v>0.37722794886795075</v>
      </c>
      <c r="P50" s="5">
        <f t="shared" si="11"/>
        <v>84.76603862192178</v>
      </c>
      <c r="Q50" s="5">
        <v>89</v>
      </c>
      <c r="R50" s="5">
        <f aca="true" t="shared" si="32" ref="R50:R69">1/(2*PI()*E50*Cst1/1000000)</f>
        <v>2.034077309292976</v>
      </c>
      <c r="S50" s="5">
        <f aca="true" t="shared" si="33" ref="S50:S69">2*PI()*E50*Lst1/1000</f>
        <v>11.173259061216552</v>
      </c>
      <c r="T50" s="5">
        <f aca="true" t="shared" si="34" ref="T50:T69">Zst/(Zst+S50+R50)</f>
        <v>0.37722794886795075</v>
      </c>
      <c r="U50" s="5">
        <v>1</v>
      </c>
      <c r="V50" s="12">
        <f t="shared" si="15"/>
        <v>15.97977884615463</v>
      </c>
      <c r="W50" s="13">
        <f aca="true" t="shared" si="35" ref="W50:W69">+AB50*AC50</f>
        <v>0.32629576731777693</v>
      </c>
      <c r="X50" s="13">
        <f t="shared" si="17"/>
        <v>85.13611440191626</v>
      </c>
      <c r="Y50" s="13">
        <v>90</v>
      </c>
      <c r="Z50" s="13">
        <f aca="true" t="shared" si="36" ref="Z50:Z69">(2*PI()*E50*Lvy1/1000)</f>
        <v>33.51977718364965</v>
      </c>
      <c r="AA50" s="13">
        <f aca="true" t="shared" si="37" ref="AA50:AA69">1/(2*PI()*E50*Cvy1/1000000)</f>
        <v>9.521212937116058</v>
      </c>
      <c r="AB50" s="13">
        <f t="shared" si="23"/>
        <v>0.4041711697776568</v>
      </c>
      <c r="AC50" s="13">
        <f t="shared" si="20"/>
        <v>0.8073207386298216</v>
      </c>
      <c r="AF50" s="7"/>
      <c r="AG50" s="8"/>
      <c r="AP50" s="7"/>
    </row>
    <row r="51" spans="1:42" ht="12.75">
      <c r="A51" s="6">
        <f t="shared" si="24"/>
        <v>7.914590244282135</v>
      </c>
      <c r="B51" s="6">
        <f t="shared" si="25"/>
        <v>0.732162075207616</v>
      </c>
      <c r="C51" s="6">
        <f>10*LOG10(POWER(10,I51/10)*G51+POWER(10,Q51/10)*O51+POWER(10,Y51/10)*W51)</f>
        <v>88.64607229387596</v>
      </c>
      <c r="D51" s="25">
        <f t="shared" si="26"/>
        <v>2.3</v>
      </c>
      <c r="E51" s="1">
        <f t="shared" si="3"/>
        <v>3990.5246299377604</v>
      </c>
      <c r="F51" s="2">
        <f t="shared" si="2"/>
        <v>65.34448537588882</v>
      </c>
      <c r="G51" s="3">
        <f t="shared" si="27"/>
        <v>0.01355016458212815</v>
      </c>
      <c r="H51" s="3">
        <f t="shared" si="5"/>
        <v>71.31944570241862</v>
      </c>
      <c r="I51" s="3">
        <v>90</v>
      </c>
      <c r="J51" s="3">
        <f t="shared" si="28"/>
        <v>62.68301430690798</v>
      </c>
      <c r="K51" s="3">
        <f t="shared" si="29"/>
        <v>3.9883212823166474</v>
      </c>
      <c r="L51" s="3">
        <f t="shared" si="22"/>
        <v>0.04072984971372804</v>
      </c>
      <c r="M51" s="3">
        <f t="shared" si="8"/>
        <v>0.3326838836226064</v>
      </c>
      <c r="N51" s="4">
        <f t="shared" si="30"/>
        <v>22.349476171525527</v>
      </c>
      <c r="O51" s="5">
        <f t="shared" si="31"/>
        <v>0.3579502239158716</v>
      </c>
      <c r="P51" s="5">
        <f t="shared" si="11"/>
        <v>85.53822638426982</v>
      </c>
      <c r="Q51" s="5">
        <v>90</v>
      </c>
      <c r="R51" s="5">
        <f t="shared" si="32"/>
        <v>1.812873310143931</v>
      </c>
      <c r="S51" s="5">
        <f t="shared" si="33"/>
        <v>12.536602861381596</v>
      </c>
      <c r="T51" s="5">
        <f t="shared" si="34"/>
        <v>0.3579502239158716</v>
      </c>
      <c r="U51" s="5">
        <v>1</v>
      </c>
      <c r="V51" s="12">
        <f t="shared" si="15"/>
        <v>15.082583021002097</v>
      </c>
      <c r="W51" s="13">
        <f t="shared" si="35"/>
        <v>0.36066168670961624</v>
      </c>
      <c r="X51" s="13">
        <f t="shared" si="17"/>
        <v>85.57100009425753</v>
      </c>
      <c r="Y51" s="13">
        <v>90</v>
      </c>
      <c r="Z51" s="13">
        <f t="shared" si="36"/>
        <v>37.60980858414479</v>
      </c>
      <c r="AA51" s="13">
        <f t="shared" si="37"/>
        <v>8.485789962375847</v>
      </c>
      <c r="AB51" s="13">
        <f t="shared" si="23"/>
        <v>0.4373782030200259</v>
      </c>
      <c r="AC51" s="13">
        <f t="shared" si="20"/>
        <v>0.8245991323282813</v>
      </c>
      <c r="AF51" s="7"/>
      <c r="AG51" s="8"/>
      <c r="AP51" s="7"/>
    </row>
    <row r="52" spans="1:42" ht="12.75">
      <c r="A52" s="6">
        <f t="shared" si="24"/>
        <v>7.939507942681956</v>
      </c>
      <c r="B52" s="6">
        <f t="shared" si="25"/>
        <v>0.7438781578895082</v>
      </c>
      <c r="C52" s="6">
        <f>10*LOG10(POWER(10,I52/10)*G52+POWER(10,Q52/10)*O52+POWER(10,Y52/10)*W52)</f>
        <v>88.66930797361786</v>
      </c>
      <c r="D52" s="25">
        <f t="shared" si="26"/>
        <v>2.3499999999999996</v>
      </c>
      <c r="E52" s="1">
        <f t="shared" si="3"/>
        <v>4477.442277136678</v>
      </c>
      <c r="F52" s="2">
        <f t="shared" si="2"/>
        <v>72.79257690275479</v>
      </c>
      <c r="G52" s="3">
        <f t="shared" si="27"/>
        <v>0.010400966639198185</v>
      </c>
      <c r="H52" s="3">
        <f t="shared" si="5"/>
        <v>64.17073703391215</v>
      </c>
      <c r="I52" s="3">
        <v>84</v>
      </c>
      <c r="J52" s="3">
        <f t="shared" si="28"/>
        <v>70.33149882362471</v>
      </c>
      <c r="K52" s="3">
        <f t="shared" si="29"/>
        <v>3.554595084443497</v>
      </c>
      <c r="L52" s="3">
        <f t="shared" si="22"/>
        <v>0.03380946497357665</v>
      </c>
      <c r="M52" s="3">
        <f t="shared" si="8"/>
        <v>0.30763475989125905</v>
      </c>
      <c r="N52" s="4">
        <f t="shared" si="30"/>
        <v>23.68202480310835</v>
      </c>
      <c r="O52" s="5">
        <f t="shared" si="31"/>
        <v>0.3378089528455342</v>
      </c>
      <c r="P52" s="5">
        <f t="shared" si="11"/>
        <v>85.28671155358994</v>
      </c>
      <c r="Q52" s="5">
        <v>90</v>
      </c>
      <c r="R52" s="5">
        <f t="shared" si="32"/>
        <v>1.6157250383834076</v>
      </c>
      <c r="S52" s="5">
        <f t="shared" si="33"/>
        <v>14.066299764724944</v>
      </c>
      <c r="T52" s="5">
        <f t="shared" si="34"/>
        <v>0.3378089528455342</v>
      </c>
      <c r="U52" s="5">
        <v>1</v>
      </c>
      <c r="V52" s="12">
        <f t="shared" si="15"/>
        <v>14.288039911764137</v>
      </c>
      <c r="W52" s="13">
        <f t="shared" si="35"/>
        <v>0.39566823840477583</v>
      </c>
      <c r="X52" s="13">
        <f t="shared" si="17"/>
        <v>85.97331189413948</v>
      </c>
      <c r="Y52" s="13">
        <v>90</v>
      </c>
      <c r="Z52" s="13">
        <f t="shared" si="36"/>
        <v>42.19889929417483</v>
      </c>
      <c r="AA52" s="13">
        <f t="shared" si="37"/>
        <v>7.562968264773397</v>
      </c>
      <c r="AB52" s="13">
        <f t="shared" si="23"/>
        <v>0.47067839175432424</v>
      </c>
      <c r="AC52" s="13">
        <f t="shared" si="20"/>
        <v>0.8406339558738426</v>
      </c>
      <c r="AF52" s="7"/>
      <c r="AG52" s="8"/>
      <c r="AP52" s="7"/>
    </row>
    <row r="53" spans="1:42" ht="12.75">
      <c r="A53" s="6">
        <f t="shared" si="24"/>
        <v>7.963062308598176</v>
      </c>
      <c r="B53" s="6">
        <f t="shared" si="25"/>
        <v>0.7560833734023933</v>
      </c>
      <c r="C53" s="6">
        <f>10*LOG10(POWER(10,I53/10)*G53+POWER(10,Q53/10)*O53+POWER(10,Y53/10)*W53)</f>
        <v>88.00237019411557</v>
      </c>
      <c r="D53" s="25">
        <f t="shared" si="26"/>
        <v>2.3999999999999995</v>
      </c>
      <c r="E53" s="1">
        <f t="shared" si="3"/>
        <v>5023.772863019157</v>
      </c>
      <c r="F53" s="2">
        <f t="shared" si="2"/>
        <v>81.18259915025315</v>
      </c>
      <c r="G53" s="3">
        <f t="shared" si="27"/>
        <v>0.007929643833114371</v>
      </c>
      <c r="H53" s="3">
        <f t="shared" si="5"/>
        <v>52.99253681039316</v>
      </c>
      <c r="I53" s="3">
        <v>74</v>
      </c>
      <c r="J53" s="3">
        <f t="shared" si="28"/>
        <v>78.91323959882372</v>
      </c>
      <c r="K53" s="3">
        <f t="shared" si="29"/>
        <v>3.1680362036958685</v>
      </c>
      <c r="L53" s="3">
        <f t="shared" si="22"/>
        <v>0.02795376811266283</v>
      </c>
      <c r="M53" s="3">
        <f t="shared" si="8"/>
        <v>0.2836699439286794</v>
      </c>
      <c r="N53" s="4">
        <f t="shared" si="30"/>
        <v>25.22266437599014</v>
      </c>
      <c r="O53" s="5">
        <f t="shared" si="31"/>
        <v>0.3171750565580744</v>
      </c>
      <c r="P53" s="5">
        <f t="shared" si="11"/>
        <v>83.01299025981206</v>
      </c>
      <c r="Q53" s="5">
        <v>88</v>
      </c>
      <c r="R53" s="5">
        <f t="shared" si="32"/>
        <v>1.4400164562253948</v>
      </c>
      <c r="S53" s="5">
        <f t="shared" si="33"/>
        <v>15.782647919764745</v>
      </c>
      <c r="T53" s="5">
        <f t="shared" si="34"/>
        <v>0.3171750565580744</v>
      </c>
      <c r="U53" s="5">
        <v>1</v>
      </c>
      <c r="V53" s="12">
        <f t="shared" si="15"/>
        <v>13.584181374520393</v>
      </c>
      <c r="W53" s="13">
        <f t="shared" si="35"/>
        <v>0.43097867301120446</v>
      </c>
      <c r="X53" s="13">
        <f t="shared" si="17"/>
        <v>86.34455779620788</v>
      </c>
      <c r="Y53" s="13">
        <v>90</v>
      </c>
      <c r="Z53" s="13">
        <f t="shared" si="36"/>
        <v>47.34794375929424</v>
      </c>
      <c r="AA53" s="13">
        <f t="shared" si="37"/>
        <v>6.740502561055039</v>
      </c>
      <c r="AB53" s="13">
        <f t="shared" si="23"/>
        <v>0.5037976617642871</v>
      </c>
      <c r="AC53" s="13">
        <f t="shared" si="20"/>
        <v>0.8554598516831692</v>
      </c>
      <c r="AF53" s="7"/>
      <c r="AG53" s="8"/>
      <c r="AP53" s="7"/>
    </row>
    <row r="54" spans="1:42" ht="12.75">
      <c r="A54" s="6">
        <f t="shared" si="24"/>
        <v>7.984666553875779</v>
      </c>
      <c r="B54" s="6">
        <f t="shared" si="25"/>
        <v>0.7686556823407217</v>
      </c>
      <c r="C54" s="6">
        <f>10*LOG10(POWER(10,I54/10)*G54+POWER(10,Q54/10)*O54+POWER(10,Y54/10)*W54)</f>
        <v>88.15192703140995</v>
      </c>
      <c r="D54" s="25">
        <f t="shared" si="26"/>
        <v>2.4499999999999993</v>
      </c>
      <c r="E54" s="1">
        <f t="shared" si="3"/>
        <v>5636.7658625289005</v>
      </c>
      <c r="F54" s="2">
        <f t="shared" si="2"/>
        <v>90.6290598973583</v>
      </c>
      <c r="G54" s="3">
        <f t="shared" si="27"/>
        <v>0.006007117377634183</v>
      </c>
      <c r="H54" s="3">
        <f t="shared" si="5"/>
        <v>51.7866611804038</v>
      </c>
      <c r="I54" s="3">
        <v>74</v>
      </c>
      <c r="J54" s="3">
        <f t="shared" si="28"/>
        <v>88.54211111863263</v>
      </c>
      <c r="K54" s="3">
        <f t="shared" si="29"/>
        <v>2.823515238585615</v>
      </c>
      <c r="L54" s="3">
        <f t="shared" si="22"/>
        <v>0.023027368716935136</v>
      </c>
      <c r="M54" s="3">
        <f t="shared" si="8"/>
        <v>0.26086859734070866</v>
      </c>
      <c r="N54" s="4">
        <f t="shared" si="30"/>
        <v>26.99183824126544</v>
      </c>
      <c r="O54" s="5">
        <f t="shared" si="31"/>
        <v>0.2963858900046869</v>
      </c>
      <c r="P54" s="5">
        <f t="shared" si="11"/>
        <v>82.71857524411993</v>
      </c>
      <c r="Q54" s="5">
        <v>88</v>
      </c>
      <c r="R54" s="5">
        <f t="shared" si="32"/>
        <v>1.2834160175389155</v>
      </c>
      <c r="S54" s="5">
        <f t="shared" si="33"/>
        <v>17.708422223726526</v>
      </c>
      <c r="T54" s="5">
        <f t="shared" si="34"/>
        <v>0.2963858900046869</v>
      </c>
      <c r="U54" s="5">
        <v>1</v>
      </c>
      <c r="V54" s="12">
        <f t="shared" si="15"/>
        <v>12.960449034105249</v>
      </c>
      <c r="W54" s="13">
        <f t="shared" si="35"/>
        <v>0.46626267495840057</v>
      </c>
      <c r="X54" s="13">
        <f t="shared" si="17"/>
        <v>86.68630650907191</v>
      </c>
      <c r="Y54" s="13">
        <v>90</v>
      </c>
      <c r="Z54" s="13">
        <f t="shared" si="36"/>
        <v>53.12526667117958</v>
      </c>
      <c r="AA54" s="13">
        <f t="shared" si="37"/>
        <v>6.007479231033221</v>
      </c>
      <c r="AB54" s="13">
        <f t="shared" si="23"/>
        <v>0.5364759959145998</v>
      </c>
      <c r="AC54" s="13">
        <f t="shared" si="20"/>
        <v>0.8691212253840034</v>
      </c>
      <c r="AF54" s="7"/>
      <c r="AG54" s="8"/>
      <c r="AP54" s="7"/>
    </row>
    <row r="55" spans="1:42" ht="12.75">
      <c r="A55" s="6">
        <f t="shared" si="24"/>
        <v>8.003903295898096</v>
      </c>
      <c r="B55" s="6">
        <f t="shared" si="25"/>
        <v>0.7814684612800298</v>
      </c>
      <c r="C55" s="6">
        <f>10*LOG10(POWER(10,I55/10)*G55+POWER(10,Q55/10)*O55+POWER(10,Y55/10)*W55)</f>
        <v>87.69807498795386</v>
      </c>
      <c r="D55" s="25">
        <f t="shared" si="26"/>
        <v>2.499999999999999</v>
      </c>
      <c r="E55" s="1">
        <f t="shared" si="3"/>
        <v>6324.555320336748</v>
      </c>
      <c r="F55" s="2">
        <f t="shared" si="2"/>
        <v>101.26018496911996</v>
      </c>
      <c r="G55" s="3">
        <f t="shared" si="27"/>
        <v>0.004523684876275273</v>
      </c>
      <c r="H55" s="3">
        <f t="shared" si="5"/>
        <v>52.55492343985199</v>
      </c>
      <c r="I55" s="3">
        <v>76</v>
      </c>
      <c r="J55" s="3">
        <f t="shared" si="28"/>
        <v>99.34588265796084</v>
      </c>
      <c r="K55" s="3">
        <f t="shared" si="29"/>
        <v>2.516460605224356</v>
      </c>
      <c r="L55" s="3">
        <f t="shared" si="22"/>
        <v>0.018904787817076406</v>
      </c>
      <c r="M55" s="3">
        <f t="shared" si="8"/>
        <v>0.2392877888948903</v>
      </c>
      <c r="N55" s="4">
        <f t="shared" si="30"/>
        <v>29.013022261239605</v>
      </c>
      <c r="O55" s="5">
        <f t="shared" si="31"/>
        <v>0.2757382504989052</v>
      </c>
      <c r="P55" s="5">
        <f t="shared" si="11"/>
        <v>79.40497015755182</v>
      </c>
      <c r="Q55" s="5">
        <v>85</v>
      </c>
      <c r="R55" s="5">
        <f t="shared" si="32"/>
        <v>1.1438457296474345</v>
      </c>
      <c r="S55" s="5">
        <f t="shared" si="33"/>
        <v>19.86917653159217</v>
      </c>
      <c r="T55" s="5">
        <f t="shared" si="34"/>
        <v>0.2757382504989052</v>
      </c>
      <c r="U55" s="5">
        <v>1</v>
      </c>
      <c r="V55" s="12">
        <f t="shared" si="15"/>
        <v>12.407531379419819</v>
      </c>
      <c r="W55" s="13">
        <f t="shared" si="35"/>
        <v>0.5012065259048494</v>
      </c>
      <c r="X55" s="13">
        <f t="shared" si="17"/>
        <v>87.00016717042813</v>
      </c>
      <c r="Y55" s="13">
        <v>90</v>
      </c>
      <c r="Z55" s="13">
        <f t="shared" si="36"/>
        <v>59.60752959477651</v>
      </c>
      <c r="AA55" s="13">
        <f t="shared" si="37"/>
        <v>5.354171500477353</v>
      </c>
      <c r="AB55" s="13">
        <f t="shared" si="23"/>
        <v>0.5684740713726315</v>
      </c>
      <c r="AC55" s="13">
        <f t="shared" si="20"/>
        <v>0.8816699848678083</v>
      </c>
      <c r="AF55" s="7"/>
      <c r="AG55" s="8"/>
      <c r="AP55" s="7"/>
    </row>
    <row r="56" spans="1:42" ht="12.75">
      <c r="A56" s="6">
        <f t="shared" si="24"/>
        <v>8.020521412344861</v>
      </c>
      <c r="B56" s="6">
        <f t="shared" si="25"/>
        <v>0.7943940009201674</v>
      </c>
      <c r="C56" s="6">
        <f>10*LOG10(POWER(10,I56/10)*G56+POWER(10,Q56/10)*O56+POWER(10,Y56/10)*W56)</f>
        <v>87.60457971976479</v>
      </c>
      <c r="D56" s="25">
        <f t="shared" si="26"/>
        <v>2.549999999999999</v>
      </c>
      <c r="E56" s="1">
        <f t="shared" si="3"/>
        <v>7096.267784671494</v>
      </c>
      <c r="F56" s="2">
        <f t="shared" si="2"/>
        <v>113.21962092217491</v>
      </c>
      <c r="G56" s="3">
        <f t="shared" si="27"/>
        <v>0.0033877500242450865</v>
      </c>
      <c r="H56" s="3">
        <f t="shared" si="5"/>
        <v>45.299113570612064</v>
      </c>
      <c r="I56" s="3">
        <v>70</v>
      </c>
      <c r="J56" s="3">
        <f t="shared" si="28"/>
        <v>111.4679137011494</v>
      </c>
      <c r="K56" s="3">
        <f t="shared" si="29"/>
        <v>2.2427978751828217</v>
      </c>
      <c r="L56" s="3">
        <f t="shared" si="22"/>
        <v>0.015471763699240864</v>
      </c>
      <c r="M56" s="3">
        <f t="shared" si="8"/>
        <v>0.21896340262818967</v>
      </c>
      <c r="N56" s="4">
        <f t="shared" si="30"/>
        <v>31.313036319858437</v>
      </c>
      <c r="O56" s="5">
        <f t="shared" si="31"/>
        <v>0.2554846460203054</v>
      </c>
      <c r="P56" s="5">
        <f t="shared" si="11"/>
        <v>76.07364805257338</v>
      </c>
      <c r="Q56" s="5">
        <v>82</v>
      </c>
      <c r="R56" s="5">
        <f t="shared" si="32"/>
        <v>1.019453579628555</v>
      </c>
      <c r="S56" s="5">
        <f t="shared" si="33"/>
        <v>22.293582740229883</v>
      </c>
      <c r="T56" s="5">
        <f t="shared" si="34"/>
        <v>0.2554846460203054</v>
      </c>
      <c r="U56" s="5">
        <v>1</v>
      </c>
      <c r="V56" s="12">
        <f t="shared" si="15"/>
        <v>11.917218058339355</v>
      </c>
      <c r="W56" s="13">
        <f t="shared" si="35"/>
        <v>0.535521604875617</v>
      </c>
      <c r="X56" s="13">
        <f t="shared" si="17"/>
        <v>87.28776996529203</v>
      </c>
      <c r="Y56" s="13">
        <v>90</v>
      </c>
      <c r="Z56" s="13">
        <f t="shared" si="36"/>
        <v>66.88074822068965</v>
      </c>
      <c r="AA56" s="13">
        <f t="shared" si="37"/>
        <v>4.771910372729407</v>
      </c>
      <c r="AB56" s="13">
        <f t="shared" si="23"/>
        <v>0.5995784964771917</v>
      </c>
      <c r="AC56" s="13">
        <f t="shared" si="20"/>
        <v>0.8931634607012435</v>
      </c>
      <c r="AF56" s="7"/>
      <c r="AG56" s="8"/>
      <c r="AP56" s="7"/>
    </row>
    <row r="57" spans="1:42" ht="12.75">
      <c r="A57" s="6">
        <f t="shared" si="24"/>
        <v>8.034421315312542</v>
      </c>
      <c r="B57" s="6">
        <f t="shared" si="25"/>
        <v>0.8073073354644777</v>
      </c>
      <c r="C57" s="6">
        <f>10*LOG10(POWER(10,I57/10)*G57+POWER(10,Q57/10)*O57+POWER(10,Y57/10)*W57)</f>
        <v>88.69145161494686</v>
      </c>
      <c r="D57" s="25">
        <f t="shared" si="26"/>
        <v>2.5999999999999988</v>
      </c>
      <c r="E57" s="1">
        <f t="shared" si="3"/>
        <v>7962.143411069924</v>
      </c>
      <c r="F57" s="2">
        <f t="shared" si="2"/>
        <v>126.66834941176712</v>
      </c>
      <c r="G57" s="3">
        <f t="shared" si="27"/>
        <v>0.0025240506768282084</v>
      </c>
      <c r="H57" s="3">
        <f t="shared" si="5"/>
        <v>34.02098070241633</v>
      </c>
      <c r="I57" s="3">
        <v>60</v>
      </c>
      <c r="J57" s="3">
        <f t="shared" si="28"/>
        <v>125.06905623522823</v>
      </c>
      <c r="K57" s="3">
        <f t="shared" si="29"/>
        <v>1.9988957103010618</v>
      </c>
      <c r="L57" s="3">
        <f t="shared" si="22"/>
        <v>0.012625831030133587</v>
      </c>
      <c r="M57" s="3">
        <f t="shared" si="8"/>
        <v>0.19991164706736161</v>
      </c>
      <c r="N57" s="4">
        <f t="shared" si="30"/>
        <v>33.92240020627341</v>
      </c>
      <c r="O57" s="5">
        <f t="shared" si="31"/>
        <v>0.23583236891711828</v>
      </c>
      <c r="P57" s="5">
        <f t="shared" si="11"/>
        <v>73.72603413470318</v>
      </c>
      <c r="Q57" s="5">
        <v>80</v>
      </c>
      <c r="R57" s="5">
        <f t="shared" si="32"/>
        <v>0.9085889592277555</v>
      </c>
      <c r="S57" s="5">
        <f t="shared" si="33"/>
        <v>25.01381124704565</v>
      </c>
      <c r="T57" s="5">
        <f t="shared" si="34"/>
        <v>0.23583236891711828</v>
      </c>
      <c r="U57" s="5">
        <v>1</v>
      </c>
      <c r="V57" s="12">
        <f t="shared" si="15"/>
        <v>11.482269993588089</v>
      </c>
      <c r="W57" s="13">
        <f t="shared" si="35"/>
        <v>0.5689509158705313</v>
      </c>
      <c r="X57" s="13">
        <f t="shared" si="17"/>
        <v>88.55074800865948</v>
      </c>
      <c r="Y57" s="13">
        <v>91</v>
      </c>
      <c r="Z57" s="13">
        <f t="shared" si="36"/>
        <v>75.04143374113696</v>
      </c>
      <c r="AA57" s="13">
        <f t="shared" si="37"/>
        <v>4.252969596385237</v>
      </c>
      <c r="AB57" s="13">
        <f t="shared" si="23"/>
        <v>0.6296055049428227</v>
      </c>
      <c r="AC57" s="13">
        <f t="shared" si="20"/>
        <v>0.9036625496503564</v>
      </c>
      <c r="AF57" s="7"/>
      <c r="AG57" s="8"/>
      <c r="AP57" s="7"/>
    </row>
    <row r="58" spans="1:42" ht="12.75">
      <c r="A58" s="6">
        <f t="shared" si="24"/>
        <v>8.0456322712249</v>
      </c>
      <c r="B58" s="6">
        <f t="shared" si="25"/>
        <v>0.8200899671810138</v>
      </c>
      <c r="C58" s="6">
        <f>10*LOG10(POWER(10,I58/10)*G58+POWER(10,Q58/10)*O58+POWER(10,Y58/10)*W58)</f>
        <v>86.86862039007084</v>
      </c>
      <c r="D58" s="25">
        <f t="shared" si="26"/>
        <v>2.6499999999999986</v>
      </c>
      <c r="E58" s="1">
        <f t="shared" si="3"/>
        <v>8933.671843019234</v>
      </c>
      <c r="F58" s="2">
        <f t="shared" si="2"/>
        <v>141.78683722430415</v>
      </c>
      <c r="G58" s="3">
        <f t="shared" si="27"/>
        <v>0.0018716380068471725</v>
      </c>
      <c r="H58" s="3">
        <f t="shared" si="5"/>
        <v>38.72221855710359</v>
      </c>
      <c r="I58" s="3">
        <v>66</v>
      </c>
      <c r="J58" s="3">
        <f t="shared" si="28"/>
        <v>140.32978915805606</v>
      </c>
      <c r="K58" s="3">
        <f t="shared" si="29"/>
        <v>1.781517677037342</v>
      </c>
      <c r="L58" s="3">
        <f t="shared" si="22"/>
        <v>0.010276328147041347</v>
      </c>
      <c r="M58" s="3">
        <f t="shared" si="8"/>
        <v>0.18213100828101084</v>
      </c>
      <c r="N58" s="4">
        <f t="shared" si="30"/>
        <v>36.87573859390092</v>
      </c>
      <c r="O58" s="5">
        <f t="shared" si="31"/>
        <v>0.21694480721053722</v>
      </c>
      <c r="P58" s="5">
        <f t="shared" si="11"/>
        <v>69.36349259319809</v>
      </c>
      <c r="Q58" s="5">
        <v>76</v>
      </c>
      <c r="R58" s="5">
        <f t="shared" si="32"/>
        <v>0.809780762289701</v>
      </c>
      <c r="S58" s="5">
        <f t="shared" si="33"/>
        <v>28.065957831611215</v>
      </c>
      <c r="T58" s="5">
        <f t="shared" si="34"/>
        <v>0.21694480721053722</v>
      </c>
      <c r="U58" s="5">
        <v>1</v>
      </c>
      <c r="V58" s="12">
        <f t="shared" si="15"/>
        <v>11.096303965484307</v>
      </c>
      <c r="W58" s="13">
        <f t="shared" si="35"/>
        <v>0.6012735219636294</v>
      </c>
      <c r="X58" s="13">
        <f t="shared" si="17"/>
        <v>86.79072079417963</v>
      </c>
      <c r="Y58" s="13">
        <v>89</v>
      </c>
      <c r="Z58" s="13">
        <f t="shared" si="36"/>
        <v>84.19787349483363</v>
      </c>
      <c r="AA58" s="13">
        <f t="shared" si="37"/>
        <v>3.790463142632642</v>
      </c>
      <c r="AB58" s="13">
        <f t="shared" si="23"/>
        <v>0.6584030903963071</v>
      </c>
      <c r="AC58" s="13">
        <f t="shared" si="20"/>
        <v>0.9132301028564581</v>
      </c>
      <c r="AF58" s="7"/>
      <c r="AG58" s="8"/>
      <c r="AP58" s="7"/>
    </row>
    <row r="59" spans="1:42" ht="12.75">
      <c r="A59" s="6">
        <f t="shared" si="24"/>
        <v>8.054285467374116</v>
      </c>
      <c r="B59" s="6">
        <f t="shared" si="25"/>
        <v>0.8326331327938337</v>
      </c>
      <c r="C59" s="6">
        <f>10*LOG10(POWER(10,I59/10)*G59+POWER(10,Q59/10)*O59+POWER(10,Y59/10)*W59)</f>
        <v>88.04347716065463</v>
      </c>
      <c r="D59" s="25">
        <f t="shared" si="26"/>
        <v>2.6999999999999984</v>
      </c>
      <c r="E59" s="1">
        <f t="shared" si="3"/>
        <v>10023.74467254542</v>
      </c>
      <c r="F59" s="2">
        <f t="shared" si="2"/>
        <v>158.77744904330308</v>
      </c>
      <c r="G59" s="3">
        <f t="shared" si="27"/>
        <v>0.0013818006151049714</v>
      </c>
      <c r="H59" s="3">
        <f t="shared" si="5"/>
        <v>31.404453816729834</v>
      </c>
      <c r="I59" s="3">
        <v>60</v>
      </c>
      <c r="J59" s="3">
        <f t="shared" si="28"/>
        <v>157.45261312364258</v>
      </c>
      <c r="K59" s="3">
        <f t="shared" si="29"/>
        <v>1.5877793009613814</v>
      </c>
      <c r="L59" s="3">
        <f t="shared" si="22"/>
        <v>0.00834398038035727</v>
      </c>
      <c r="M59" s="3">
        <f t="shared" si="8"/>
        <v>0.16560448995756216</v>
      </c>
      <c r="N59" s="4">
        <f t="shared" si="30"/>
        <v>40.21224048880187</v>
      </c>
      <c r="O59" s="5">
        <f t="shared" si="31"/>
        <v>0.19894439858997176</v>
      </c>
      <c r="P59" s="5">
        <f t="shared" si="11"/>
        <v>66.98731715808559</v>
      </c>
      <c r="Q59" s="5">
        <v>74</v>
      </c>
      <c r="R59" s="5">
        <f t="shared" si="32"/>
        <v>0.721717864073355</v>
      </c>
      <c r="S59" s="5">
        <f t="shared" si="33"/>
        <v>31.490522624728516</v>
      </c>
      <c r="T59" s="5">
        <f t="shared" si="34"/>
        <v>0.19894439858997176</v>
      </c>
      <c r="U59" s="5">
        <v>1</v>
      </c>
      <c r="V59" s="12">
        <f t="shared" si="15"/>
        <v>10.753690342391643</v>
      </c>
      <c r="W59" s="13">
        <f t="shared" si="35"/>
        <v>0.6323069335887569</v>
      </c>
      <c r="X59" s="13">
        <f t="shared" si="17"/>
        <v>88.00927944114068</v>
      </c>
      <c r="Y59" s="13">
        <v>90</v>
      </c>
      <c r="Z59" s="13">
        <f t="shared" si="36"/>
        <v>94.47156787418555</v>
      </c>
      <c r="AA59" s="13">
        <f t="shared" si="37"/>
        <v>3.3782538318327253</v>
      </c>
      <c r="AB59" s="13">
        <f t="shared" si="23"/>
        <v>0.6858516728424418</v>
      </c>
      <c r="AC59" s="13">
        <f t="shared" si="20"/>
        <v>0.9219295638198648</v>
      </c>
      <c r="AF59" s="7"/>
      <c r="AG59" s="8"/>
      <c r="AP59" s="7"/>
    </row>
    <row r="60" spans="1:42" ht="12.75">
      <c r="A60" s="6">
        <f t="shared" si="24"/>
        <v>8.060586105788909</v>
      </c>
      <c r="B60" s="6">
        <f t="shared" si="25"/>
        <v>0.8448403718105089</v>
      </c>
      <c r="C60" s="6">
        <f>10*LOG10(POWER(10,I60/10)*G60+POWER(10,Q60/10)*O60+POWER(10,Y60/10)*W60)</f>
        <v>89.23172958680432</v>
      </c>
      <c r="D60" s="25">
        <f t="shared" si="26"/>
        <v>2.7499999999999982</v>
      </c>
      <c r="E60" s="1">
        <f t="shared" si="3"/>
        <v>11246.826503806948</v>
      </c>
      <c r="F60" s="2">
        <f t="shared" si="2"/>
        <v>177.8671535685044</v>
      </c>
      <c r="G60" s="3">
        <f t="shared" si="27"/>
        <v>0.0010160702282486131</v>
      </c>
      <c r="H60" s="3">
        <f t="shared" si="5"/>
        <v>30.06923726340409</v>
      </c>
      <c r="I60" s="3">
        <v>60</v>
      </c>
      <c r="J60" s="3">
        <f t="shared" si="28"/>
        <v>176.66473760279442</v>
      </c>
      <c r="K60" s="3">
        <f t="shared" si="29"/>
        <v>1.4151097915311743</v>
      </c>
      <c r="L60" s="3">
        <f t="shared" si="22"/>
        <v>0.006760191196554298</v>
      </c>
      <c r="M60" s="3">
        <f t="shared" si="8"/>
        <v>0.15030199571374683</v>
      </c>
      <c r="N60" s="4">
        <f t="shared" si="30"/>
        <v>43.976179243982145</v>
      </c>
      <c r="O60" s="5">
        <f t="shared" si="31"/>
        <v>0.18191666801282533</v>
      </c>
      <c r="P60" s="5">
        <f t="shared" si="11"/>
        <v>66.59872492875236</v>
      </c>
      <c r="Q60" s="5">
        <v>74</v>
      </c>
      <c r="R60" s="5">
        <f t="shared" si="32"/>
        <v>0.6432317234232611</v>
      </c>
      <c r="S60" s="5">
        <f t="shared" si="33"/>
        <v>35.33294752055888</v>
      </c>
      <c r="T60" s="5">
        <f t="shared" si="34"/>
        <v>0.18191666801282533</v>
      </c>
      <c r="U60" s="5">
        <v>1</v>
      </c>
      <c r="V60" s="12">
        <f t="shared" si="15"/>
        <v>10.44946268813332</v>
      </c>
      <c r="W60" s="13">
        <f t="shared" si="35"/>
        <v>0.6619076335694349</v>
      </c>
      <c r="X60" s="13">
        <f t="shared" si="17"/>
        <v>89.20797389696703</v>
      </c>
      <c r="Y60" s="13">
        <v>91</v>
      </c>
      <c r="Z60" s="13">
        <f t="shared" si="36"/>
        <v>105.99884256167665</v>
      </c>
      <c r="AA60" s="13">
        <f t="shared" si="37"/>
        <v>3.010871896874839</v>
      </c>
      <c r="AB60" s="13">
        <f t="shared" si="23"/>
        <v>0.7118634721482795</v>
      </c>
      <c r="AC60" s="13">
        <f t="shared" si="20"/>
        <v>0.92982384890731</v>
      </c>
      <c r="AF60" s="7"/>
      <c r="AG60" s="8"/>
      <c r="AP60" s="7"/>
    </row>
    <row r="61" spans="1:42" ht="12.75">
      <c r="A61" s="6">
        <f t="shared" si="24"/>
        <v>8.064787080224495</v>
      </c>
      <c r="B61" s="6">
        <f t="shared" si="25"/>
        <v>0.8566292756401246</v>
      </c>
      <c r="C61" s="6">
        <f>10*LOG10(POWER(10,I61/10)*G61+POWER(10,Q61/10)*O61+POWER(10,Y61/10)*W61)</f>
        <v>90.39873592841846</v>
      </c>
      <c r="D61" s="25">
        <f t="shared" si="26"/>
        <v>2.799999999999998</v>
      </c>
      <c r="E61" s="1">
        <f t="shared" si="3"/>
        <v>12619.146889603819</v>
      </c>
      <c r="F61" s="2">
        <f t="shared" si="2"/>
        <v>199.31055764484313</v>
      </c>
      <c r="G61" s="3">
        <f t="shared" si="27"/>
        <v>0.0007443955134997593</v>
      </c>
      <c r="H61" s="3">
        <f t="shared" si="5"/>
        <v>28.718037469571588</v>
      </c>
      <c r="I61" s="3">
        <v>60</v>
      </c>
      <c r="J61" s="3">
        <f t="shared" si="28"/>
        <v>198.2210958147492</v>
      </c>
      <c r="K61" s="3">
        <f t="shared" si="29"/>
        <v>1.261217929264409</v>
      </c>
      <c r="L61" s="3">
        <f t="shared" si="22"/>
        <v>0.005466152134475926</v>
      </c>
      <c r="M61" s="3">
        <f t="shared" si="8"/>
        <v>0.1361827287617433</v>
      </c>
      <c r="N61" s="4">
        <f t="shared" si="30"/>
        <v>48.21750003988821</v>
      </c>
      <c r="O61" s="5">
        <f t="shared" si="31"/>
        <v>0.16591486479767623</v>
      </c>
      <c r="P61" s="5">
        <f t="shared" si="11"/>
        <v>64.1988529747948</v>
      </c>
      <c r="Q61" s="5">
        <v>72</v>
      </c>
      <c r="R61" s="5">
        <f t="shared" si="32"/>
        <v>0.5732808769383677</v>
      </c>
      <c r="S61" s="5">
        <f t="shared" si="33"/>
        <v>39.64421916294984</v>
      </c>
      <c r="T61" s="5">
        <f t="shared" si="34"/>
        <v>0.16591486479767623</v>
      </c>
      <c r="U61" s="5">
        <v>1</v>
      </c>
      <c r="V61" s="12">
        <f t="shared" si="15"/>
        <v>10.179238037429684</v>
      </c>
      <c r="W61" s="13">
        <f t="shared" si="35"/>
        <v>0.6899700153289486</v>
      </c>
      <c r="X61" s="13">
        <f t="shared" si="17"/>
        <v>90.38830217606628</v>
      </c>
      <c r="Y61" s="13">
        <v>92</v>
      </c>
      <c r="Z61" s="13">
        <f t="shared" si="36"/>
        <v>118.93265748884953</v>
      </c>
      <c r="AA61" s="13">
        <f t="shared" si="37"/>
        <v>2.6834424026902317</v>
      </c>
      <c r="AB61" s="13">
        <f t="shared" si="23"/>
        <v>0.7363808182082932</v>
      </c>
      <c r="AC61" s="13">
        <f t="shared" si="20"/>
        <v>0.9369744543424314</v>
      </c>
      <c r="AF61" s="7"/>
      <c r="AG61" s="8"/>
      <c r="AP61" s="7"/>
    </row>
    <row r="62" spans="1:42" ht="12.75">
      <c r="A62" s="6">
        <f t="shared" si="24"/>
        <v>8.067165953513618</v>
      </c>
      <c r="B62" s="6">
        <f t="shared" si="25"/>
        <v>0.8679324017546204</v>
      </c>
      <c r="C62" s="6">
        <f>10*LOG10(POWER(10,I62/10)*G62+POWER(10,Q62/10)*O62+POWER(10,Y62/10)*W62)</f>
        <v>90.55747405796068</v>
      </c>
      <c r="D62" s="25">
        <f t="shared" si="26"/>
        <v>2.849999999999998</v>
      </c>
      <c r="E62" s="1">
        <f t="shared" si="3"/>
        <v>14158.9156876827</v>
      </c>
      <c r="F62" s="2">
        <f t="shared" si="2"/>
        <v>223.3933076027116</v>
      </c>
      <c r="G62" s="3">
        <f t="shared" si="27"/>
        <v>0.0005435301968721761</v>
      </c>
      <c r="H62" s="3">
        <f t="shared" si="5"/>
        <v>27.352236771631667</v>
      </c>
      <c r="I62" s="3">
        <v>60</v>
      </c>
      <c r="J62" s="3">
        <f t="shared" si="28"/>
        <v>222.40772753610622</v>
      </c>
      <c r="K62" s="3">
        <f t="shared" si="29"/>
        <v>1.1240616626480049</v>
      </c>
      <c r="L62" s="3">
        <f t="shared" si="22"/>
        <v>0.0044118603067471555</v>
      </c>
      <c r="M62" s="3">
        <f t="shared" si="8"/>
        <v>0.1231975083256701</v>
      </c>
      <c r="N62" s="4">
        <f t="shared" si="30"/>
        <v>52.9924826266067</v>
      </c>
      <c r="O62" s="5">
        <f t="shared" si="31"/>
        <v>0.1509648086572816</v>
      </c>
      <c r="P62" s="5">
        <f t="shared" si="11"/>
        <v>61.78875720888076</v>
      </c>
      <c r="Q62" s="5">
        <v>70</v>
      </c>
      <c r="R62" s="5">
        <f t="shared" si="32"/>
        <v>0.5109371193854567</v>
      </c>
      <c r="S62" s="5">
        <f t="shared" si="33"/>
        <v>44.48154550722124</v>
      </c>
      <c r="T62" s="5">
        <f t="shared" si="34"/>
        <v>0.1509648086572816</v>
      </c>
      <c r="U62" s="5">
        <v>1</v>
      </c>
      <c r="V62" s="12">
        <f t="shared" si="15"/>
        <v>9.939146703514684</v>
      </c>
      <c r="W62" s="13">
        <f t="shared" si="35"/>
        <v>0.7164240629004667</v>
      </c>
      <c r="X62" s="13">
        <f t="shared" si="17"/>
        <v>90.55170164292277</v>
      </c>
      <c r="Y62" s="13">
        <v>92</v>
      </c>
      <c r="Z62" s="13">
        <f t="shared" si="36"/>
        <v>133.4446365216637</v>
      </c>
      <c r="AA62" s="13">
        <f t="shared" si="37"/>
        <v>2.391620558825542</v>
      </c>
      <c r="AB62" s="13">
        <f t="shared" si="23"/>
        <v>0.75937365347673</v>
      </c>
      <c r="AC62" s="13">
        <f t="shared" si="20"/>
        <v>0.9434407680861429</v>
      </c>
      <c r="AF62" s="7"/>
      <c r="AG62" s="8"/>
      <c r="AP62" s="7"/>
    </row>
    <row r="63" spans="1:42" ht="12.75">
      <c r="A63" s="6">
        <f t="shared" si="24"/>
        <v>8.068006153611881</v>
      </c>
      <c r="B63" s="6">
        <f t="shared" si="25"/>
        <v>0.8786974184473108</v>
      </c>
      <c r="C63" s="6">
        <f>10*LOG10(POWER(10,I63/10)*G63+POWER(10,Q63/10)*O63+POWER(10,Y63/10)*W63)</f>
        <v>90.70273977889414</v>
      </c>
      <c r="D63" s="25">
        <f t="shared" si="26"/>
        <v>2.8999999999999977</v>
      </c>
      <c r="E63" s="1">
        <f t="shared" si="3"/>
        <v>15886.564694485558</v>
      </c>
      <c r="F63" s="2">
        <f t="shared" si="2"/>
        <v>250.43590209648482</v>
      </c>
      <c r="G63" s="3">
        <f t="shared" si="27"/>
        <v>0.00039565159739293206</v>
      </c>
      <c r="H63" s="3">
        <f t="shared" si="5"/>
        <v>25.973129234757238</v>
      </c>
      <c r="I63" s="3">
        <v>60</v>
      </c>
      <c r="J63" s="3">
        <f t="shared" si="28"/>
        <v>249.54557467487405</v>
      </c>
      <c r="K63" s="3">
        <f t="shared" si="29"/>
        <v>1.0018210113552124</v>
      </c>
      <c r="L63" s="3">
        <f t="shared" si="22"/>
        <v>0.0035551109651513683</v>
      </c>
      <c r="M63" s="3">
        <f t="shared" si="8"/>
        <v>0.11129092770134846</v>
      </c>
      <c r="N63" s="4">
        <f t="shared" si="30"/>
        <v>58.36448812195445</v>
      </c>
      <c r="O63" s="5">
        <f t="shared" si="31"/>
        <v>0.1370696506972484</v>
      </c>
      <c r="P63" s="5">
        <f t="shared" si="11"/>
        <v>59.36941306038293</v>
      </c>
      <c r="Q63" s="5">
        <v>68</v>
      </c>
      <c r="R63" s="5">
        <f t="shared" si="32"/>
        <v>0.4553731869796421</v>
      </c>
      <c r="S63" s="5">
        <f t="shared" si="33"/>
        <v>49.90911493497481</v>
      </c>
      <c r="T63" s="5">
        <f t="shared" si="34"/>
        <v>0.1370696506972484</v>
      </c>
      <c r="U63" s="5">
        <v>1</v>
      </c>
      <c r="V63" s="12">
        <f t="shared" si="15"/>
        <v>9.725770563376782</v>
      </c>
      <c r="W63" s="13">
        <f t="shared" si="35"/>
        <v>0.7412321161526694</v>
      </c>
      <c r="X63" s="13">
        <f t="shared" si="17"/>
        <v>90.69954228193694</v>
      </c>
      <c r="Y63" s="13">
        <v>92</v>
      </c>
      <c r="Z63" s="13">
        <f t="shared" si="36"/>
        <v>149.72734480492443</v>
      </c>
      <c r="AA63" s="13">
        <f t="shared" si="37"/>
        <v>2.131534066713218</v>
      </c>
      <c r="AB63" s="13">
        <f t="shared" si="23"/>
        <v>0.7808364845928311</v>
      </c>
      <c r="AC63" s="13">
        <f t="shared" si="20"/>
        <v>0.9492795620829456</v>
      </c>
      <c r="AF63" s="7"/>
      <c r="AG63" s="8"/>
      <c r="AP63" s="7"/>
    </row>
    <row r="64" spans="1:42" ht="12.75">
      <c r="A64" s="6">
        <f t="shared" si="24"/>
        <v>8.067582645183622</v>
      </c>
      <c r="B64" s="6">
        <f t="shared" si="25"/>
        <v>0.8888865992530693</v>
      </c>
      <c r="C64" s="6">
        <f>10*LOG10(POWER(10,I64/10)*G64+POWER(10,Q64/10)*O64+POWER(10,Y64/10)*W64)</f>
        <v>88.83489584641143</v>
      </c>
      <c r="D64" s="25">
        <f t="shared" si="26"/>
        <v>2.9499999999999975</v>
      </c>
      <c r="E64" s="1">
        <f t="shared" si="3"/>
        <v>17825.01876267482</v>
      </c>
      <c r="F64" s="2">
        <f t="shared" si="2"/>
        <v>280.79796640027234</v>
      </c>
      <c r="G64" s="3">
        <f t="shared" si="27"/>
        <v>0.0002872050228736618</v>
      </c>
      <c r="H64" s="3">
        <f t="shared" si="5"/>
        <v>24.581920309297317</v>
      </c>
      <c r="I64" s="3">
        <v>60</v>
      </c>
      <c r="J64" s="3">
        <f t="shared" si="28"/>
        <v>279.99473997459717</v>
      </c>
      <c r="K64" s="3">
        <f t="shared" si="29"/>
        <v>0.8928739162124314</v>
      </c>
      <c r="L64" s="3">
        <f t="shared" si="22"/>
        <v>0.0028605136852387554</v>
      </c>
      <c r="M64" s="3">
        <f t="shared" si="8"/>
        <v>0.1004033032093989</v>
      </c>
      <c r="N64" s="4">
        <f t="shared" si="30"/>
        <v>64.40479977501599</v>
      </c>
      <c r="O64" s="5">
        <f t="shared" si="31"/>
        <v>0.1242143447063921</v>
      </c>
      <c r="P64" s="5">
        <f t="shared" si="11"/>
        <v>54.941717525804634</v>
      </c>
      <c r="Q64" s="5">
        <v>64</v>
      </c>
      <c r="R64" s="5">
        <f t="shared" si="32"/>
        <v>0.4058517800965598</v>
      </c>
      <c r="S64" s="5">
        <f t="shared" si="33"/>
        <v>55.99894799491943</v>
      </c>
      <c r="T64" s="5">
        <f t="shared" si="34"/>
        <v>0.1242143447063921</v>
      </c>
      <c r="U64" s="5">
        <v>1</v>
      </c>
      <c r="V64" s="12">
        <f t="shared" si="15"/>
        <v>9.53608885217625</v>
      </c>
      <c r="W64" s="13">
        <f t="shared" si="35"/>
        <v>0.7643850495238036</v>
      </c>
      <c r="X64" s="13">
        <f t="shared" si="17"/>
        <v>88.83312184174693</v>
      </c>
      <c r="Y64" s="13">
        <v>90</v>
      </c>
      <c r="Z64" s="13">
        <f t="shared" si="36"/>
        <v>167.9968439847583</v>
      </c>
      <c r="AA64" s="13">
        <f t="shared" si="37"/>
        <v>1.8997317366221942</v>
      </c>
      <c r="AB64" s="13">
        <f t="shared" si="23"/>
        <v>0.8007850213991398</v>
      </c>
      <c r="AC64" s="13">
        <f t="shared" si="20"/>
        <v>0.9545446394442572</v>
      </c>
      <c r="AF64" s="7"/>
      <c r="AG64" s="8"/>
      <c r="AP64" s="7"/>
    </row>
    <row r="65" spans="1:42" ht="12.75">
      <c r="A65" s="6">
        <f t="shared" si="24"/>
        <v>8.066151852463406</v>
      </c>
      <c r="B65" s="6">
        <f t="shared" si="25"/>
        <v>0.8984758133397054</v>
      </c>
      <c r="C65" s="6">
        <f>10*LOG10(POWER(10,I65/10)*G65+POWER(10,Q65/10)*O65+POWER(10,Y65/10)*W65)</f>
        <v>87.95444582447702</v>
      </c>
      <c r="D65" s="25">
        <f t="shared" si="26"/>
        <v>2.9999999999999973</v>
      </c>
      <c r="E65" s="1">
        <f t="shared" si="3"/>
        <v>19999.999999999887</v>
      </c>
      <c r="F65" s="2">
        <f t="shared" si="2"/>
        <v>314.88304443809454</v>
      </c>
      <c r="G65" s="3">
        <f t="shared" si="27"/>
        <v>0.00020795663843311537</v>
      </c>
      <c r="H65" s="3">
        <f t="shared" si="5"/>
        <v>23.17972788556945</v>
      </c>
      <c r="I65" s="3">
        <v>60</v>
      </c>
      <c r="J65" s="3">
        <f t="shared" si="28"/>
        <v>314.15926535897756</v>
      </c>
      <c r="K65" s="3">
        <f t="shared" si="29"/>
        <v>0.7957747154594812</v>
      </c>
      <c r="L65" s="3">
        <f t="shared" si="22"/>
        <v>0.002298564790646557</v>
      </c>
      <c r="M65" s="3">
        <f t="shared" si="8"/>
        <v>0.0904723848896249</v>
      </c>
      <c r="N65" s="4">
        <f t="shared" si="30"/>
        <v>71.19356885154983</v>
      </c>
      <c r="O65" s="5">
        <f t="shared" si="31"/>
        <v>0.11236970036831982</v>
      </c>
      <c r="P65" s="5">
        <f t="shared" si="11"/>
        <v>50.50649222827438</v>
      </c>
      <c r="Q65" s="5">
        <v>60</v>
      </c>
      <c r="R65" s="5">
        <f t="shared" si="32"/>
        <v>0.36171577975430963</v>
      </c>
      <c r="S65" s="5">
        <f t="shared" si="33"/>
        <v>62.83185307179551</v>
      </c>
      <c r="T65" s="5">
        <f t="shared" si="34"/>
        <v>0.11236970036831982</v>
      </c>
      <c r="U65" s="5">
        <v>1</v>
      </c>
      <c r="V65" s="12">
        <f t="shared" si="15"/>
        <v>9.367430586130562</v>
      </c>
      <c r="W65" s="13">
        <f t="shared" si="35"/>
        <v>0.7858981563329525</v>
      </c>
      <c r="X65" s="13">
        <f t="shared" si="17"/>
        <v>87.9536626994735</v>
      </c>
      <c r="Y65" s="13">
        <v>89</v>
      </c>
      <c r="Z65" s="13">
        <f t="shared" si="36"/>
        <v>188.49555921538652</v>
      </c>
      <c r="AA65" s="13">
        <f t="shared" si="37"/>
        <v>1.6931376924669812</v>
      </c>
      <c r="AB65" s="13">
        <f t="shared" si="23"/>
        <v>0.8192527100255385</v>
      </c>
      <c r="AC65" s="13">
        <f t="shared" si="20"/>
        <v>0.9592866117079476</v>
      </c>
      <c r="AF65" s="7"/>
      <c r="AG65" s="8"/>
      <c r="AP65" s="7"/>
    </row>
    <row r="66" spans="1:42" ht="12.75">
      <c r="A66" s="6">
        <f t="shared" si="24"/>
        <v>8.063945308624657</v>
      </c>
      <c r="B66" s="6">
        <f t="shared" si="25"/>
        <v>0.9074531638185735</v>
      </c>
      <c r="C66" s="6">
        <f>10*LOG10(POWER(10,I66/10)*G66+POWER(10,Q66/10)*O66+POWER(10,Y66/10)*W66)</f>
        <v>88.06299988109711</v>
      </c>
      <c r="D66" s="25">
        <f t="shared" si="26"/>
        <v>3.049999999999997</v>
      </c>
      <c r="E66" s="1">
        <f t="shared" si="3"/>
        <v>22440.369086039133</v>
      </c>
      <c r="F66" s="2">
        <f t="shared" si="2"/>
        <v>353.1439718645812</v>
      </c>
      <c r="G66" s="3">
        <f t="shared" si="27"/>
        <v>0.00015023061566945005</v>
      </c>
      <c r="H66" s="3">
        <f t="shared" si="5"/>
        <v>21.767584470581916</v>
      </c>
      <c r="I66" s="3">
        <v>60</v>
      </c>
      <c r="J66" s="3">
        <f t="shared" si="28"/>
        <v>352.4924933227202</v>
      </c>
      <c r="K66" s="3">
        <f t="shared" si="29"/>
        <v>0.7092349616963775</v>
      </c>
      <c r="L66" s="3">
        <f t="shared" si="22"/>
        <v>0.0018447958729728663</v>
      </c>
      <c r="M66" s="3">
        <f t="shared" si="8"/>
        <v>0.08143481773262817</v>
      </c>
      <c r="N66" s="4">
        <f t="shared" si="30"/>
        <v>78.82087819258784</v>
      </c>
      <c r="O66" s="5">
        <f t="shared" si="31"/>
        <v>0.10149595111656982</v>
      </c>
      <c r="P66" s="5">
        <f t="shared" si="11"/>
        <v>50.064487176895824</v>
      </c>
      <c r="Q66" s="5">
        <v>60</v>
      </c>
      <c r="R66" s="5">
        <f t="shared" si="32"/>
        <v>0.3223795280438079</v>
      </c>
      <c r="S66" s="5">
        <f t="shared" si="33"/>
        <v>70.49849866454403</v>
      </c>
      <c r="T66" s="5">
        <f t="shared" si="34"/>
        <v>0.10149595111656982</v>
      </c>
      <c r="U66" s="5">
        <v>1</v>
      </c>
      <c r="V66" s="12">
        <f t="shared" si="15"/>
        <v>9.217432819816821</v>
      </c>
      <c r="W66" s="13">
        <f t="shared" si="35"/>
        <v>0.8058069820863343</v>
      </c>
      <c r="X66" s="13">
        <f t="shared" si="17"/>
        <v>88.06231026105762</v>
      </c>
      <c r="Y66" s="13">
        <v>89</v>
      </c>
      <c r="Z66" s="13">
        <f t="shared" si="36"/>
        <v>211.49549599363212</v>
      </c>
      <c r="AA66" s="13">
        <f t="shared" si="37"/>
        <v>1.5090105568008028</v>
      </c>
      <c r="AB66" s="13">
        <f t="shared" si="23"/>
        <v>0.8362873279036502</v>
      </c>
      <c r="AC66" s="13">
        <f t="shared" si="20"/>
        <v>0.9635527828770022</v>
      </c>
      <c r="AF66" s="7"/>
      <c r="AG66" s="8"/>
      <c r="AP66" s="7"/>
    </row>
    <row r="67" spans="1:42" ht="12.75">
      <c r="A67" s="6">
        <f t="shared" si="24"/>
        <v>8.061166360596832</v>
      </c>
      <c r="B67" s="6">
        <f t="shared" si="25"/>
        <v>0.9158174159163671</v>
      </c>
      <c r="C67" s="6">
        <f>10*LOG10(POWER(10,I67/10)*G67+POWER(10,Q67/10)*O67+POWER(10,Y67/10)*W67)</f>
        <v>88.16074068175027</v>
      </c>
      <c r="D67" s="25">
        <f t="shared" si="26"/>
        <v>3.099999999999997</v>
      </c>
      <c r="E67" s="1">
        <f t="shared" si="3"/>
        <v>25178.50823588318</v>
      </c>
      <c r="F67" s="2">
        <f t="shared" si="2"/>
        <v>396.08890136093186</v>
      </c>
      <c r="G67" s="3">
        <f t="shared" si="27"/>
        <v>0.0001083038819543705</v>
      </c>
      <c r="H67" s="3">
        <f t="shared" si="5"/>
        <v>20.34644023394919</v>
      </c>
      <c r="I67" s="3">
        <v>60</v>
      </c>
      <c r="J67" s="3">
        <f t="shared" si="28"/>
        <v>395.50308251100347</v>
      </c>
      <c r="K67" s="3">
        <f t="shared" si="29"/>
        <v>0.6321063249691478</v>
      </c>
      <c r="L67" s="3">
        <f t="shared" si="22"/>
        <v>0.0014790084951019342</v>
      </c>
      <c r="M67" s="3">
        <f t="shared" si="8"/>
        <v>0.07322735624105128</v>
      </c>
      <c r="N67" s="4">
        <f t="shared" si="30"/>
        <v>87.38793755900485</v>
      </c>
      <c r="O67" s="5">
        <f t="shared" si="31"/>
        <v>0.09154581540041899</v>
      </c>
      <c r="P67" s="5">
        <f t="shared" si="11"/>
        <v>49.61638497299187</v>
      </c>
      <c r="Q67" s="5">
        <v>60</v>
      </c>
      <c r="R67" s="5">
        <f t="shared" si="32"/>
        <v>0.2873210568041581</v>
      </c>
      <c r="S67" s="5">
        <f t="shared" si="33"/>
        <v>79.1006165022007</v>
      </c>
      <c r="T67" s="5">
        <f t="shared" si="34"/>
        <v>0.09154581540041899</v>
      </c>
      <c r="U67" s="5">
        <v>1</v>
      </c>
      <c r="V67" s="12">
        <f t="shared" si="15"/>
        <v>9.084004027284253</v>
      </c>
      <c r="W67" s="13">
        <f t="shared" si="35"/>
        <v>0.8241632966339938</v>
      </c>
      <c r="X67" s="13">
        <f t="shared" si="17"/>
        <v>88.16013269707794</v>
      </c>
      <c r="Y67" s="13">
        <v>89</v>
      </c>
      <c r="Z67" s="13">
        <f t="shared" si="36"/>
        <v>237.30184950660208</v>
      </c>
      <c r="AA67" s="13">
        <f t="shared" si="37"/>
        <v>1.3449070744024418</v>
      </c>
      <c r="AB67" s="13">
        <f t="shared" si="23"/>
        <v>0.8519477677065149</v>
      </c>
      <c r="AC67" s="13">
        <f t="shared" si="20"/>
        <v>0.9673871191102263</v>
      </c>
      <c r="AF67" s="7"/>
      <c r="AG67" s="8"/>
      <c r="AP67" s="7"/>
    </row>
    <row r="68" spans="1:42" ht="12.75">
      <c r="A68" s="6">
        <f t="shared" si="24"/>
        <v>8.05798922797526</v>
      </c>
      <c r="B68" s="6">
        <f t="shared" si="25"/>
        <v>0.9235763372215582</v>
      </c>
      <c r="C68" s="6">
        <f>10*LOG10(POWER(10,I68/10)*G68+POWER(10,Q68/10)*O68+POWER(10,Y68/10)*W68)</f>
        <v>88.2486583897102</v>
      </c>
      <c r="D68" s="25">
        <f t="shared" si="26"/>
        <v>3.149999999999997</v>
      </c>
      <c r="E68" s="1">
        <f t="shared" si="3"/>
        <v>28250.75089245489</v>
      </c>
      <c r="F68" s="2">
        <f t="shared" si="2"/>
        <v>444.28806007296294</v>
      </c>
      <c r="G68" s="3">
        <f t="shared" si="27"/>
        <v>7.793215216173362E-05</v>
      </c>
      <c r="H68" s="3">
        <f t="shared" si="5"/>
        <v>18.917166698110947</v>
      </c>
      <c r="I68" s="3">
        <v>60</v>
      </c>
      <c r="J68" s="3">
        <f t="shared" si="28"/>
        <v>443.76175731065786</v>
      </c>
      <c r="K68" s="3">
        <f t="shared" si="29"/>
        <v>0.5633653551290273</v>
      </c>
      <c r="L68" s="3">
        <f t="shared" si="22"/>
        <v>0.0011845980335790935</v>
      </c>
      <c r="M68" s="3">
        <f t="shared" si="8"/>
        <v>0.06578784528813776</v>
      </c>
      <c r="N68" s="4">
        <f t="shared" si="30"/>
        <v>97.00842662355386</v>
      </c>
      <c r="O68" s="5">
        <f t="shared" si="31"/>
        <v>0.08246706269182581</v>
      </c>
      <c r="P68" s="5">
        <f t="shared" si="11"/>
        <v>49.16280526157049</v>
      </c>
      <c r="Q68" s="5">
        <v>60</v>
      </c>
      <c r="R68" s="5">
        <f t="shared" si="32"/>
        <v>0.25607516142228515</v>
      </c>
      <c r="S68" s="5">
        <f t="shared" si="33"/>
        <v>88.75235146213157</v>
      </c>
      <c r="T68" s="5">
        <f t="shared" si="34"/>
        <v>0.08246706269182581</v>
      </c>
      <c r="U68" s="5">
        <v>1</v>
      </c>
      <c r="V68" s="12">
        <f t="shared" si="15"/>
        <v>8.965291975065627</v>
      </c>
      <c r="W68" s="13">
        <f t="shared" si="35"/>
        <v>0.8410313423775706</v>
      </c>
      <c r="X68" s="13">
        <f t="shared" si="17"/>
        <v>88.24812180777691</v>
      </c>
      <c r="Y68" s="13">
        <v>89</v>
      </c>
      <c r="Z68" s="13">
        <f t="shared" si="36"/>
        <v>266.25705438639466</v>
      </c>
      <c r="AA68" s="13">
        <f t="shared" si="37"/>
        <v>1.198649691763888</v>
      </c>
      <c r="AB68" s="13">
        <f t="shared" si="23"/>
        <v>0.8663010981574737</v>
      </c>
      <c r="AC68" s="13">
        <f t="shared" si="20"/>
        <v>0.9708302854127173</v>
      </c>
      <c r="AF68" s="7"/>
      <c r="AG68" s="8"/>
      <c r="AP68" s="7"/>
    </row>
    <row r="69" spans="1:42" ht="12.75">
      <c r="A69" s="6">
        <f t="shared" si="24"/>
        <v>8.054559761172332</v>
      </c>
      <c r="B69" s="6">
        <f t="shared" si="25"/>
        <v>0.9307450478368662</v>
      </c>
      <c r="C69" s="6">
        <f>10*LOG10(POWER(10,I69/10)*G69+POWER(10,Q69/10)*O69+POWER(10,Y69/10)*W69)</f>
        <v>88.32766883780154</v>
      </c>
      <c r="D69" s="25">
        <f t="shared" si="26"/>
        <v>3.1999999999999966</v>
      </c>
      <c r="E69" s="1">
        <f t="shared" si="3"/>
        <v>31697.86384922203</v>
      </c>
      <c r="F69" s="2">
        <f t="shared" si="2"/>
        <v>498.381328912054</v>
      </c>
      <c r="G69" s="3">
        <f t="shared" si="27"/>
        <v>5.5982989708791E-05</v>
      </c>
      <c r="H69" s="3">
        <f t="shared" si="5"/>
        <v>17.480560877592904</v>
      </c>
      <c r="I69" s="3">
        <v>60</v>
      </c>
      <c r="J69" s="3">
        <f t="shared" si="28"/>
        <v>497.90888101602707</v>
      </c>
      <c r="K69" s="3">
        <f t="shared" si="29"/>
        <v>0.5020999012707966</v>
      </c>
      <c r="L69" s="3">
        <f t="shared" si="22"/>
        <v>0.0009479646780875394</v>
      </c>
      <c r="M69" s="3">
        <f t="shared" si="8"/>
        <v>0.05905598700336942</v>
      </c>
      <c r="N69" s="4">
        <f t="shared" si="30"/>
        <v>107.81000343105579</v>
      </c>
      <c r="O69" s="5">
        <f t="shared" si="31"/>
        <v>0.07420461687598386</v>
      </c>
      <c r="P69" s="5">
        <f t="shared" si="11"/>
        <v>48.70430927130588</v>
      </c>
      <c r="Q69" s="5">
        <v>60</v>
      </c>
      <c r="R69" s="5">
        <f t="shared" si="32"/>
        <v>0.2282272278503621</v>
      </c>
      <c r="S69" s="5">
        <f t="shared" si="33"/>
        <v>99.58177620320542</v>
      </c>
      <c r="T69" s="5">
        <f t="shared" si="34"/>
        <v>0.07420461687598386</v>
      </c>
      <c r="U69" s="5">
        <v>1</v>
      </c>
      <c r="V69" s="12">
        <f t="shared" si="15"/>
        <v>8.85965552813368</v>
      </c>
      <c r="W69" s="13">
        <f t="shared" si="35"/>
        <v>0.8564844479711735</v>
      </c>
      <c r="X69" s="13">
        <f t="shared" si="17"/>
        <v>88.32719481461925</v>
      </c>
      <c r="Y69" s="13">
        <v>89</v>
      </c>
      <c r="Z69" s="13">
        <f t="shared" si="36"/>
        <v>298.74532860961625</v>
      </c>
      <c r="AA69" s="13">
        <f t="shared" si="37"/>
        <v>1.0682976622782905</v>
      </c>
      <c r="AB69" s="13">
        <f t="shared" si="23"/>
        <v>0.8794199549987095</v>
      </c>
      <c r="AC69" s="13">
        <f t="shared" si="20"/>
        <v>0.9739197332319237</v>
      </c>
      <c r="AF69" s="7"/>
      <c r="AG69" s="8"/>
      <c r="AP69" s="7"/>
    </row>
  </sheetData>
  <mergeCells count="4">
    <mergeCell ref="F1:M1"/>
    <mergeCell ref="N1:U1"/>
    <mergeCell ref="D1:E1"/>
    <mergeCell ref="V1:AC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K15</dc:creator>
  <cp:keywords/>
  <dc:description/>
  <cp:lastModifiedBy>K15</cp:lastModifiedBy>
  <dcterms:created xsi:type="dcterms:W3CDTF">2003-01-05T12:16:16Z</dcterms:created>
  <dcterms:modified xsi:type="dcterms:W3CDTF">2006-12-27T10:33:01Z</dcterms:modified>
  <cp:category/>
  <cp:version/>
  <cp:contentType/>
  <cp:contentStatus/>
</cp:coreProperties>
</file>